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Colombe\requests from OB\R&amp;D and hysteresis\"/>
    </mc:Choice>
  </mc:AlternateContent>
  <bookViews>
    <workbookView xWindow="0" yWindow="0" windowWidth="24210" windowHeight="8580" activeTab="3"/>
  </bookViews>
  <sheets>
    <sheet name="Stata " sheetId="5" r:id="rId1"/>
    <sheet name="Fred data" sheetId="6" r:id="rId2"/>
    <sheet name="Trend" sheetId="3" r:id="rId3"/>
    <sheet name="detrended" sheetId="4" r:id="rId4"/>
  </sheets>
  <definedNames>
    <definedName name="_xlnm._FilterDatabase" localSheetId="2" hidden="1">Trend!$A$7:$I$72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4" l="1"/>
  <c r="G8" i="3" l="1"/>
  <c r="H10" i="4"/>
  <c r="L2" i="4" l="1"/>
  <c r="I2" i="4"/>
  <c r="H2" i="4"/>
  <c r="H8" i="3"/>
  <c r="H58" i="5"/>
  <c r="H2" i="5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9" i="5"/>
  <c r="H60" i="5"/>
  <c r="H61" i="5"/>
  <c r="H62" i="5"/>
  <c r="L72" i="6"/>
  <c r="J72" i="6"/>
  <c r="D72" i="6"/>
  <c r="B72" i="6"/>
  <c r="E9" i="6" l="1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F29" i="6" s="1"/>
  <c r="E30" i="6"/>
  <c r="E31" i="6"/>
  <c r="E32" i="6"/>
  <c r="E33" i="6"/>
  <c r="F33" i="6" s="1"/>
  <c r="E34" i="6"/>
  <c r="E35" i="6"/>
  <c r="E36" i="6"/>
  <c r="E37" i="6"/>
  <c r="F37" i="6" s="1"/>
  <c r="E38" i="6"/>
  <c r="E39" i="6"/>
  <c r="E40" i="6"/>
  <c r="E41" i="6"/>
  <c r="F41" i="6" s="1"/>
  <c r="E8" i="6"/>
  <c r="K3" i="4"/>
  <c r="K4" i="4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F25" i="6" l="1"/>
  <c r="F39" i="6"/>
  <c r="F35" i="6"/>
  <c r="F31" i="6"/>
  <c r="F27" i="6"/>
  <c r="F23" i="6"/>
  <c r="F19" i="6"/>
  <c r="F11" i="6"/>
  <c r="F16" i="6"/>
  <c r="F12" i="6"/>
  <c r="F38" i="6"/>
  <c r="F34" i="6"/>
  <c r="F30" i="6"/>
  <c r="F26" i="6"/>
  <c r="F22" i="6"/>
  <c r="F18" i="6"/>
  <c r="F14" i="6"/>
  <c r="F40" i="6"/>
  <c r="F36" i="6"/>
  <c r="F32" i="6"/>
  <c r="F28" i="6"/>
  <c r="F24" i="6"/>
  <c r="F20" i="6"/>
  <c r="F15" i="6"/>
  <c r="F10" i="6"/>
  <c r="F21" i="6"/>
  <c r="F17" i="6"/>
  <c r="F13" i="6"/>
  <c r="F9" i="6"/>
  <c r="G32" i="4"/>
  <c r="H32" i="4" s="1"/>
  <c r="I32" i="4" s="1"/>
  <c r="L32" i="4" s="1"/>
  <c r="G31" i="4"/>
  <c r="H31" i="4" s="1"/>
  <c r="I31" i="4" s="1"/>
  <c r="G30" i="4"/>
  <c r="H30" i="4" s="1"/>
  <c r="I30" i="4" s="1"/>
  <c r="L30" i="4" s="1"/>
  <c r="G29" i="4"/>
  <c r="H29" i="4" s="1"/>
  <c r="I29" i="4" s="1"/>
  <c r="G28" i="4"/>
  <c r="H28" i="4" s="1"/>
  <c r="I28" i="4" s="1"/>
  <c r="G27" i="4"/>
  <c r="H27" i="4" s="1"/>
  <c r="I27" i="4" s="1"/>
  <c r="L27" i="4" s="1"/>
  <c r="G26" i="4"/>
  <c r="H26" i="4" s="1"/>
  <c r="I26" i="4" s="1"/>
  <c r="G25" i="4"/>
  <c r="H25" i="4" s="1"/>
  <c r="I25" i="4" s="1"/>
  <c r="L25" i="4" s="1"/>
  <c r="G24" i="4"/>
  <c r="H24" i="4" s="1"/>
  <c r="I24" i="4" s="1"/>
  <c r="G23" i="4"/>
  <c r="H23" i="4" s="1"/>
  <c r="I23" i="4" s="1"/>
  <c r="L23" i="4" s="1"/>
  <c r="G22" i="4"/>
  <c r="H22" i="4" s="1"/>
  <c r="I22" i="4" s="1"/>
  <c r="L22" i="4" s="1"/>
  <c r="G21" i="4"/>
  <c r="H21" i="4" s="1"/>
  <c r="I21" i="4" s="1"/>
  <c r="L21" i="4" s="1"/>
  <c r="H20" i="4"/>
  <c r="I20" i="4" s="1"/>
  <c r="G20" i="4"/>
  <c r="G19" i="4"/>
  <c r="H19" i="4" s="1"/>
  <c r="I19" i="4" s="1"/>
  <c r="L19" i="4" s="1"/>
  <c r="G18" i="4"/>
  <c r="H18" i="4" s="1"/>
  <c r="I18" i="4" s="1"/>
  <c r="G17" i="4"/>
  <c r="H17" i="4" s="1"/>
  <c r="I17" i="4" s="1"/>
  <c r="G16" i="4"/>
  <c r="H16" i="4" s="1"/>
  <c r="I16" i="4" s="1"/>
  <c r="L16" i="4" s="1"/>
  <c r="H15" i="4"/>
  <c r="I15" i="4" s="1"/>
  <c r="L15" i="4" s="1"/>
  <c r="G15" i="4"/>
  <c r="G14" i="4"/>
  <c r="H14" i="4" s="1"/>
  <c r="I14" i="4" s="1"/>
  <c r="L14" i="4" s="1"/>
  <c r="G13" i="4"/>
  <c r="H13" i="4" s="1"/>
  <c r="I13" i="4" s="1"/>
  <c r="L13" i="4" s="1"/>
  <c r="G12" i="4"/>
  <c r="H12" i="4" s="1"/>
  <c r="I12" i="4" s="1"/>
  <c r="G11" i="4"/>
  <c r="H11" i="4" s="1"/>
  <c r="I11" i="4" s="1"/>
  <c r="L11" i="4" s="1"/>
  <c r="G10" i="4"/>
  <c r="I10" i="4" s="1"/>
  <c r="G9" i="4"/>
  <c r="H9" i="4" s="1"/>
  <c r="I9" i="4" s="1"/>
  <c r="L9" i="4" s="1"/>
  <c r="G8" i="4"/>
  <c r="H8" i="4" s="1"/>
  <c r="I8" i="4" s="1"/>
  <c r="G7" i="4"/>
  <c r="H7" i="4" s="1"/>
  <c r="I7" i="4" s="1"/>
  <c r="L7" i="4" s="1"/>
  <c r="G6" i="4"/>
  <c r="H6" i="4" s="1"/>
  <c r="I6" i="4" s="1"/>
  <c r="L6" i="4" s="1"/>
  <c r="G5" i="4"/>
  <c r="H5" i="4" s="1"/>
  <c r="I5" i="4" s="1"/>
  <c r="L5" i="4" s="1"/>
  <c r="H4" i="4"/>
  <c r="I4" i="4" s="1"/>
  <c r="G4" i="4"/>
  <c r="G3" i="4"/>
  <c r="H3" i="4" s="1"/>
  <c r="I3" i="4" s="1"/>
  <c r="L3" i="4" s="1"/>
  <c r="G2" i="4"/>
  <c r="D72" i="3"/>
  <c r="G68" i="3"/>
  <c r="H68" i="3" s="1"/>
  <c r="I68" i="3" s="1"/>
  <c r="G67" i="3"/>
  <c r="H67" i="3" s="1"/>
  <c r="I67" i="3" s="1"/>
  <c r="G66" i="3"/>
  <c r="H66" i="3" s="1"/>
  <c r="I66" i="3" s="1"/>
  <c r="G65" i="3"/>
  <c r="H65" i="3" s="1"/>
  <c r="I65" i="3" s="1"/>
  <c r="H64" i="3"/>
  <c r="I64" i="3" s="1"/>
  <c r="G64" i="3"/>
  <c r="G63" i="3"/>
  <c r="H63" i="3" s="1"/>
  <c r="I63" i="3" s="1"/>
  <c r="G62" i="3"/>
  <c r="H62" i="3" s="1"/>
  <c r="I62" i="3" s="1"/>
  <c r="G61" i="3"/>
  <c r="H61" i="3" s="1"/>
  <c r="I61" i="3" s="1"/>
  <c r="G60" i="3"/>
  <c r="H60" i="3" s="1"/>
  <c r="I60" i="3" s="1"/>
  <c r="G59" i="3"/>
  <c r="H59" i="3" s="1"/>
  <c r="I59" i="3" s="1"/>
  <c r="G58" i="3"/>
  <c r="H58" i="3" s="1"/>
  <c r="I58" i="3" s="1"/>
  <c r="G57" i="3"/>
  <c r="H57" i="3" s="1"/>
  <c r="I57" i="3" s="1"/>
  <c r="G56" i="3"/>
  <c r="H56" i="3" s="1"/>
  <c r="I56" i="3" s="1"/>
  <c r="G55" i="3"/>
  <c r="H55" i="3" s="1"/>
  <c r="I55" i="3" s="1"/>
  <c r="G54" i="3"/>
  <c r="H54" i="3" s="1"/>
  <c r="I54" i="3" s="1"/>
  <c r="G53" i="3"/>
  <c r="H53" i="3" s="1"/>
  <c r="I53" i="3" s="1"/>
  <c r="G52" i="3"/>
  <c r="H52" i="3" s="1"/>
  <c r="I52" i="3" s="1"/>
  <c r="G51" i="3"/>
  <c r="H51" i="3" s="1"/>
  <c r="I51" i="3" s="1"/>
  <c r="G50" i="3"/>
  <c r="H50" i="3" s="1"/>
  <c r="I50" i="3" s="1"/>
  <c r="G49" i="3"/>
  <c r="H49" i="3" s="1"/>
  <c r="I49" i="3" s="1"/>
  <c r="G48" i="3"/>
  <c r="H48" i="3" s="1"/>
  <c r="I48" i="3" s="1"/>
  <c r="G47" i="3"/>
  <c r="H47" i="3" s="1"/>
  <c r="I47" i="3" s="1"/>
  <c r="G46" i="3"/>
  <c r="H46" i="3" s="1"/>
  <c r="I46" i="3" s="1"/>
  <c r="G45" i="3"/>
  <c r="H45" i="3" s="1"/>
  <c r="I45" i="3" s="1"/>
  <c r="G44" i="3"/>
  <c r="H44" i="3" s="1"/>
  <c r="I44" i="3" s="1"/>
  <c r="G43" i="3"/>
  <c r="H43" i="3" s="1"/>
  <c r="I43" i="3" s="1"/>
  <c r="G42" i="3"/>
  <c r="H42" i="3" s="1"/>
  <c r="I42" i="3" s="1"/>
  <c r="G41" i="3"/>
  <c r="H41" i="3" s="1"/>
  <c r="I41" i="3" s="1"/>
  <c r="H40" i="3"/>
  <c r="I40" i="3" s="1"/>
  <c r="G40" i="3"/>
  <c r="G39" i="3"/>
  <c r="H39" i="3" s="1"/>
  <c r="I39" i="3" s="1"/>
  <c r="G38" i="3"/>
  <c r="H38" i="3" s="1"/>
  <c r="I38" i="3" s="1"/>
  <c r="G37" i="3"/>
  <c r="H37" i="3" s="1"/>
  <c r="I37" i="3" s="1"/>
  <c r="G36" i="3"/>
  <c r="H36" i="3" s="1"/>
  <c r="I36" i="3" s="1"/>
  <c r="G35" i="3"/>
  <c r="H35" i="3" s="1"/>
  <c r="I35" i="3" s="1"/>
  <c r="G34" i="3"/>
  <c r="H34" i="3" s="1"/>
  <c r="I34" i="3" s="1"/>
  <c r="G33" i="3"/>
  <c r="H33" i="3" s="1"/>
  <c r="I33" i="3" s="1"/>
  <c r="H32" i="3"/>
  <c r="I32" i="3" s="1"/>
  <c r="G32" i="3"/>
  <c r="H31" i="3"/>
  <c r="I31" i="3" s="1"/>
  <c r="G31" i="3"/>
  <c r="G30" i="3"/>
  <c r="H30" i="3" s="1"/>
  <c r="I30" i="3" s="1"/>
  <c r="G29" i="3"/>
  <c r="H29" i="3" s="1"/>
  <c r="I29" i="3" s="1"/>
  <c r="I28" i="3"/>
  <c r="H28" i="3"/>
  <c r="G28" i="3"/>
  <c r="G27" i="3"/>
  <c r="H27" i="3" s="1"/>
  <c r="I27" i="3" s="1"/>
  <c r="H26" i="3"/>
  <c r="I26" i="3" s="1"/>
  <c r="G26" i="3"/>
  <c r="G25" i="3"/>
  <c r="H25" i="3" s="1"/>
  <c r="I25" i="3" s="1"/>
  <c r="G24" i="3"/>
  <c r="H24" i="3" s="1"/>
  <c r="I24" i="3" s="1"/>
  <c r="I23" i="3"/>
  <c r="H23" i="3"/>
  <c r="G23" i="3"/>
  <c r="G22" i="3"/>
  <c r="H22" i="3" s="1"/>
  <c r="I22" i="3" s="1"/>
  <c r="G21" i="3"/>
  <c r="H21" i="3" s="1"/>
  <c r="I21" i="3" s="1"/>
  <c r="G20" i="3"/>
  <c r="H20" i="3" s="1"/>
  <c r="I20" i="3" s="1"/>
  <c r="G19" i="3"/>
  <c r="H19" i="3" s="1"/>
  <c r="I19" i="3" s="1"/>
  <c r="G18" i="3"/>
  <c r="H18" i="3" s="1"/>
  <c r="I18" i="3" s="1"/>
  <c r="G17" i="3"/>
  <c r="H17" i="3" s="1"/>
  <c r="I17" i="3" s="1"/>
  <c r="H16" i="3"/>
  <c r="I16" i="3" s="1"/>
  <c r="G16" i="3"/>
  <c r="H15" i="3"/>
  <c r="I15" i="3" s="1"/>
  <c r="G15" i="3"/>
  <c r="G14" i="3"/>
  <c r="H14" i="3" s="1"/>
  <c r="I14" i="3" s="1"/>
  <c r="G13" i="3"/>
  <c r="H13" i="3" s="1"/>
  <c r="I13" i="3" s="1"/>
  <c r="I12" i="3"/>
  <c r="H12" i="3"/>
  <c r="G12" i="3"/>
  <c r="G11" i="3"/>
  <c r="H11" i="3" s="1"/>
  <c r="I11" i="3" s="1"/>
  <c r="H10" i="3"/>
  <c r="I10" i="3" s="1"/>
  <c r="G10" i="3"/>
  <c r="G9" i="3"/>
  <c r="H9" i="3" s="1"/>
  <c r="I9" i="3" s="1"/>
  <c r="I8" i="3"/>
  <c r="L18" i="4" l="1"/>
  <c r="L4" i="4"/>
  <c r="L12" i="4"/>
  <c r="L26" i="4"/>
  <c r="L20" i="4"/>
  <c r="L28" i="4"/>
  <c r="L29" i="4"/>
  <c r="L8" i="4"/>
  <c r="L10" i="4"/>
  <c r="L17" i="4"/>
  <c r="L24" i="4"/>
  <c r="L31" i="4"/>
</calcChain>
</file>

<file path=xl/connections.xml><?xml version="1.0" encoding="utf-8"?>
<connections xmlns="http://schemas.openxmlformats.org/spreadsheetml/2006/main">
  <connection id="1" name="Connection" type="4" refreshedVersion="0" background="1">
    <webPr url="https://research.stlouisfed.org/fred2/data/CNP16OVA.txt" htmlTables="1" htmlFormat="all"/>
  </connection>
</connections>
</file>

<file path=xl/sharedStrings.xml><?xml version="1.0" encoding="utf-8"?>
<sst xmlns="http://schemas.openxmlformats.org/spreadsheetml/2006/main" count="97" uniqueCount="45">
  <si>
    <t>GDPDEF</t>
  </si>
  <si>
    <t>lin</t>
  </si>
  <si>
    <t>Gross Domestic Product: Implicit Price Deflator</t>
  </si>
  <si>
    <t>U.S. Bureau of Economic Analysis</t>
  </si>
  <si>
    <t>Quarterly</t>
  </si>
  <si>
    <t>Index 2009=100</t>
  </si>
  <si>
    <t>1947-01-01 to 2016-10-01</t>
  </si>
  <si>
    <t>date</t>
  </si>
  <si>
    <t>value</t>
  </si>
  <si>
    <t>Monthly</t>
  </si>
  <si>
    <t>CNP16OV</t>
  </si>
  <si>
    <t>Civilian Noninstitutional Population</t>
  </si>
  <si>
    <t>U.S. Bureau of Labor Statistics</t>
  </si>
  <si>
    <t>Thousands of Persons</t>
  </si>
  <si>
    <t>1948-01-01 to 2017-03-01</t>
  </si>
  <si>
    <t>A</t>
  </si>
  <si>
    <t>R&amp;D nom</t>
  </si>
  <si>
    <t>R&amp;D real</t>
  </si>
  <si>
    <t>R&amp;D real/pop</t>
  </si>
  <si>
    <t>ln(H)</t>
  </si>
  <si>
    <t>y = 0.017x - 0.2849</t>
  </si>
  <si>
    <t>R² = 0.8886</t>
  </si>
  <si>
    <t>Source: National Science foundation</t>
  </si>
  <si>
    <t>RD_nom</t>
  </si>
  <si>
    <t>RD_real</t>
  </si>
  <si>
    <t>GDPC96</t>
  </si>
  <si>
    <t>Real Gross Domestic Product, 3 Decimal</t>
  </si>
  <si>
    <t>Billions of Chained 2009 Dollars</t>
  </si>
  <si>
    <t>pch</t>
  </si>
  <si>
    <t>Percent Change</t>
  </si>
  <si>
    <t>GDP_growth</t>
  </si>
  <si>
    <t>GDP</t>
  </si>
  <si>
    <t>CP</t>
  </si>
  <si>
    <t>Gross Domestic Product</t>
  </si>
  <si>
    <t>1947-01-01 to 2017-01-01</t>
  </si>
  <si>
    <t>Corporate Profits After Tax (without IVA and CCAdj)</t>
  </si>
  <si>
    <t>Billions of Dollars</t>
  </si>
  <si>
    <t>RGDP</t>
  </si>
  <si>
    <t>NCP</t>
  </si>
  <si>
    <t>GDP_deflator</t>
  </si>
  <si>
    <t>NGDP</t>
  </si>
  <si>
    <t>POP</t>
  </si>
  <si>
    <t>R&amp;D nom --&gt; Domestic R&amp;D paid for by the company and others and performed by the company US millions</t>
  </si>
  <si>
    <t>RD-trend</t>
  </si>
  <si>
    <t>trend (from cell 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</si>
</sst>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0.0"/>
    <numFmt numFmtId="165" formatCode="mm/dd/yyyy"/>
  </numFmts>
  <fonts count="1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rgb="FF666666"/>
      <name val="Lucida Sans"/>
      <family val="2"/>
    </font>
    <font>
      <sz val="9"/>
      <color rgb="FF595959"/>
      <name val="Calibri"/>
      <family val="2"/>
      <scheme val="minor"/>
    </font>
    <font>
      <sz val="8"/>
      <color rgb="FF000000"/>
      <name val="Arial Narrow"/>
      <family val="2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sz val="12"/>
      <name val="Helv"/>
    </font>
    <font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9">
    <xf numFmtId="0" fontId="0" fillId="0" borderId="0"/>
    <xf numFmtId="0" fontId="1" fillId="0" borderId="0" applyNumberFormat="0" applyFill="0" applyBorder="0" applyAlignment="0" applyProtection="0"/>
    <xf numFmtId="0" fontId="7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7" fillId="0" borderId="0"/>
    <xf numFmtId="0" fontId="9" fillId="0" borderId="0"/>
    <xf numFmtId="0" fontId="7" fillId="0" borderId="0"/>
    <xf numFmtId="0" fontId="5" fillId="0" borderId="0"/>
    <xf numFmtId="0" fontId="7" fillId="0" borderId="0"/>
    <xf numFmtId="43" fontId="7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5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9" fillId="0" borderId="0"/>
    <xf numFmtId="0" fontId="7" fillId="0" borderId="0"/>
    <xf numFmtId="0" fontId="12" fillId="0" borderId="0"/>
    <xf numFmtId="0" fontId="9" fillId="0" borderId="0"/>
    <xf numFmtId="0" fontId="9" fillId="0" borderId="0"/>
    <xf numFmtId="43" fontId="5" fillId="0" borderId="0" applyFont="0" applyFill="0" applyBorder="0" applyAlignment="0" applyProtection="0"/>
  </cellStyleXfs>
  <cellXfs count="17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1" fillId="0" borderId="0" xfId="1" applyNumberFormat="1"/>
    <xf numFmtId="165" fontId="2" fillId="0" borderId="0" xfId="0" applyNumberFormat="1" applyFont="1"/>
    <xf numFmtId="0" fontId="3" fillId="0" borderId="0" xfId="0" applyFont="1" applyAlignment="1">
      <alignment horizontal="center" vertical="center" readingOrder="1"/>
    </xf>
    <xf numFmtId="3" fontId="0" fillId="0" borderId="0" xfId="0" applyNumberFormat="1"/>
    <xf numFmtId="3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3" fontId="6" fillId="0" borderId="0" xfId="0" applyNumberFormat="1" applyFont="1" applyFill="1" applyAlignment="1">
      <alignment horizontal="right" vertical="center"/>
    </xf>
    <xf numFmtId="3" fontId="6" fillId="0" borderId="0" xfId="2" applyNumberFormat="1" applyFont="1" applyAlignment="1">
      <alignment vertical="center"/>
    </xf>
    <xf numFmtId="3" fontId="6" fillId="0" borderId="0" xfId="2" applyNumberFormat="1" applyFont="1" applyAlignment="1">
      <alignment horizontal="right" vertical="center"/>
    </xf>
    <xf numFmtId="0" fontId="0" fillId="0" borderId="0" xfId="0"/>
    <xf numFmtId="3" fontId="6" fillId="0" borderId="0" xfId="0" applyNumberFormat="1" applyFont="1" applyAlignment="1">
      <alignment horizontal="right" vertical="center"/>
    </xf>
    <xf numFmtId="3" fontId="6" fillId="0" borderId="0" xfId="4" applyNumberFormat="1" applyFont="1" applyAlignment="1">
      <alignment horizontal="right" vertical="center"/>
    </xf>
    <xf numFmtId="0" fontId="0" fillId="0" borderId="0" xfId="0" applyAlignment="1">
      <alignment wrapText="1"/>
    </xf>
    <xf numFmtId="3" fontId="6" fillId="0" borderId="0" xfId="12" applyNumberFormat="1" applyFont="1" applyFill="1" applyAlignment="1">
      <alignment horizontal="right" vertical="center"/>
    </xf>
  </cellXfs>
  <cellStyles count="49">
    <cellStyle name="Comma 2" xfId="48"/>
    <cellStyle name="Comma 2 2" xfId="31"/>
    <cellStyle name="Hyperlink" xfId="1" builtinId="8"/>
    <cellStyle name="Normal" xfId="0" builtinId="0"/>
    <cellStyle name="Normal 11" xfId="4"/>
    <cellStyle name="Normal 11 2" xfId="30"/>
    <cellStyle name="Normal 12" xfId="5"/>
    <cellStyle name="Normal 13" xfId="6"/>
    <cellStyle name="Normal 14" xfId="7"/>
    <cellStyle name="Normal 15" xfId="28"/>
    <cellStyle name="Normal 16" xfId="8"/>
    <cellStyle name="Normal 17" xfId="9"/>
    <cellStyle name="Normal 18" xfId="10"/>
    <cellStyle name="Normal 19" xfId="11"/>
    <cellStyle name="Normal 2" xfId="2"/>
    <cellStyle name="Normal 2 2" xfId="12"/>
    <cellStyle name="Normal 2 2 10 2" xfId="27"/>
    <cellStyle name="Normal 2 7" xfId="26"/>
    <cellStyle name="Normal 2 7 2" xfId="29"/>
    <cellStyle name="Normal 2 9" xfId="25"/>
    <cellStyle name="Normal 20" xfId="24"/>
    <cellStyle name="Normal 22" xfId="13"/>
    <cellStyle name="Normal 23" xfId="14"/>
    <cellStyle name="Normal 24" xfId="15"/>
    <cellStyle name="Normal 25" xfId="3"/>
    <cellStyle name="Normal 26" xfId="32"/>
    <cellStyle name="Normal 26 2" xfId="33"/>
    <cellStyle name="Normal 26 5" xfId="34"/>
    <cellStyle name="Normal 27" xfId="35"/>
    <cellStyle name="Normal 28" xfId="16"/>
    <cellStyle name="Normal 29" xfId="36"/>
    <cellStyle name="Normal 3" xfId="37"/>
    <cellStyle name="Normal 30" xfId="17"/>
    <cellStyle name="Normal 31" xfId="18"/>
    <cellStyle name="Normal 32" xfId="19"/>
    <cellStyle name="Normal 33" xfId="20"/>
    <cellStyle name="Normal 34" xfId="21"/>
    <cellStyle name="Normal 35" xfId="22"/>
    <cellStyle name="Normal 36" xfId="23"/>
    <cellStyle name="Normal 37" xfId="39"/>
    <cellStyle name="Normal 4" xfId="40"/>
    <cellStyle name="Normal 42" xfId="41"/>
    <cellStyle name="Normal 49" xfId="42"/>
    <cellStyle name="Normal 5" xfId="43"/>
    <cellStyle name="Normal 56" xfId="44"/>
    <cellStyle name="Normal 6" xfId="45"/>
    <cellStyle name="Normal 7" xfId="46"/>
    <cellStyle name="Normal 8" xfId="47"/>
    <cellStyle name="Normal 9" xfId="3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5930161854768154"/>
                  <c:y val="-7.49584426946631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val>
            <c:numRef>
              <c:f>Trend!$I$38:$I$68</c:f>
              <c:numCache>
                <c:formatCode>General</c:formatCode>
                <c:ptCount val="31"/>
                <c:pt idx="0">
                  <c:v>-0.35731434308312832</c:v>
                </c:pt>
                <c:pt idx="1">
                  <c:v>-0.26831370508974195</c:v>
                </c:pt>
                <c:pt idx="2">
                  <c:v>-0.19129507264989654</c:v>
                </c:pt>
                <c:pt idx="3">
                  <c:v>-0.18291506442547223</c:v>
                </c:pt>
                <c:pt idx="4">
                  <c:v>-0.17181924571732424</c:v>
                </c:pt>
                <c:pt idx="5">
                  <c:v>-0.16494089266563702</c:v>
                </c:pt>
                <c:pt idx="6">
                  <c:v>-0.16210255860815209</c:v>
                </c:pt>
                <c:pt idx="7">
                  <c:v>-0.1407624981082084</c:v>
                </c:pt>
                <c:pt idx="8">
                  <c:v>-0.11895195075261304</c:v>
                </c:pt>
                <c:pt idx="9">
                  <c:v>-0.13298179300339211</c:v>
                </c:pt>
                <c:pt idx="10">
                  <c:v>-0.18146062923230452</c:v>
                </c:pt>
                <c:pt idx="11">
                  <c:v>-0.19408422650042675</c:v>
                </c:pt>
                <c:pt idx="12">
                  <c:v>-0.12421905747831451</c:v>
                </c:pt>
                <c:pt idx="13">
                  <c:v>-6.1499790752438971E-2</c:v>
                </c:pt>
                <c:pt idx="14">
                  <c:v>-5.8419089236548278E-3</c:v>
                </c:pt>
                <c:pt idx="15">
                  <c:v>4.4440125490375675E-2</c:v>
                </c:pt>
                <c:pt idx="16">
                  <c:v>0.10166806672398987</c:v>
                </c:pt>
                <c:pt idx="17">
                  <c:v>0.1486540721033999</c:v>
                </c:pt>
                <c:pt idx="18">
                  <c:v>0.11457955456397668</c:v>
                </c:pt>
                <c:pt idx="19">
                  <c:v>4.6728847851798545E-2</c:v>
                </c:pt>
                <c:pt idx="20">
                  <c:v>4.539010778981202E-2</c:v>
                </c:pt>
                <c:pt idx="21">
                  <c:v>4.5466497802470147E-2</c:v>
                </c:pt>
                <c:pt idx="22">
                  <c:v>8.3924255246659127E-2</c:v>
                </c:pt>
                <c:pt idx="23">
                  <c:v>0.13245356293262966</c:v>
                </c:pt>
                <c:pt idx="24">
                  <c:v>0.17656134406811902</c:v>
                </c:pt>
                <c:pt idx="25">
                  <c:v>0.22533655036806832</c:v>
                </c:pt>
                <c:pt idx="26">
                  <c:v>0.18031148880007877</c:v>
                </c:pt>
                <c:pt idx="27">
                  <c:v>0.14748087215925984</c:v>
                </c:pt>
                <c:pt idx="28">
                  <c:v>0.17231510358397517</c:v>
                </c:pt>
                <c:pt idx="29">
                  <c:v>0.16620832347572984</c:v>
                </c:pt>
                <c:pt idx="30">
                  <c:v>0.20534697534626298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2D-425D-97E3-CAEE092E1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9570328"/>
        <c:axId val="639567048"/>
      </c:lineChart>
      <c:catAx>
        <c:axId val="639570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67048"/>
        <c:crosses val="autoZero"/>
        <c:auto val="1"/>
        <c:lblAlgn val="ctr"/>
        <c:lblOffset val="100"/>
        <c:noMultiLvlLbl val="0"/>
      </c:catAx>
      <c:valAx>
        <c:axId val="63956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70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R&amp;D</a:t>
            </a:r>
            <a:r>
              <a:rPr lang="en-US" baseline="0"/>
              <a:t> Expenditures by US corporations , 1983-2013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171524612055063E-2"/>
          <c:y val="0.10092517006802722"/>
          <c:w val="0.89003619284431557"/>
          <c:h val="0.86914285714285711"/>
        </c:manualLayout>
      </c:layout>
      <c:lineChart>
        <c:grouping val="standard"/>
        <c:varyColors val="0"/>
        <c:ser>
          <c:idx val="2"/>
          <c:order val="0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detrended!$A$2:$A$32</c:f>
              <c:numCache>
                <c:formatCode>mm/dd/yyyy</c:formatCode>
                <c:ptCount val="31"/>
                <c:pt idx="0">
                  <c:v>30317</c:v>
                </c:pt>
                <c:pt idx="1">
                  <c:v>30682</c:v>
                </c:pt>
                <c:pt idx="2">
                  <c:v>31048</c:v>
                </c:pt>
                <c:pt idx="3">
                  <c:v>31413</c:v>
                </c:pt>
                <c:pt idx="4">
                  <c:v>31778</c:v>
                </c:pt>
                <c:pt idx="5">
                  <c:v>32143</c:v>
                </c:pt>
                <c:pt idx="6">
                  <c:v>32509</c:v>
                </c:pt>
                <c:pt idx="7">
                  <c:v>32874</c:v>
                </c:pt>
                <c:pt idx="8">
                  <c:v>33239</c:v>
                </c:pt>
                <c:pt idx="9">
                  <c:v>33604</c:v>
                </c:pt>
                <c:pt idx="10">
                  <c:v>33970</c:v>
                </c:pt>
                <c:pt idx="11">
                  <c:v>34335</c:v>
                </c:pt>
                <c:pt idx="12">
                  <c:v>34700</c:v>
                </c:pt>
                <c:pt idx="13">
                  <c:v>35065</c:v>
                </c:pt>
                <c:pt idx="14">
                  <c:v>35431</c:v>
                </c:pt>
                <c:pt idx="15">
                  <c:v>35796</c:v>
                </c:pt>
                <c:pt idx="16">
                  <c:v>36161</c:v>
                </c:pt>
                <c:pt idx="17">
                  <c:v>36526</c:v>
                </c:pt>
                <c:pt idx="18">
                  <c:v>36892</c:v>
                </c:pt>
                <c:pt idx="19">
                  <c:v>37257</c:v>
                </c:pt>
                <c:pt idx="20">
                  <c:v>37622</c:v>
                </c:pt>
                <c:pt idx="21">
                  <c:v>37987</c:v>
                </c:pt>
                <c:pt idx="22">
                  <c:v>38353</c:v>
                </c:pt>
                <c:pt idx="23">
                  <c:v>38718</c:v>
                </c:pt>
                <c:pt idx="24">
                  <c:v>39083</c:v>
                </c:pt>
                <c:pt idx="25">
                  <c:v>39448</c:v>
                </c:pt>
                <c:pt idx="26">
                  <c:v>39814</c:v>
                </c:pt>
                <c:pt idx="27">
                  <c:v>40179</c:v>
                </c:pt>
                <c:pt idx="28">
                  <c:v>40544</c:v>
                </c:pt>
                <c:pt idx="29">
                  <c:v>40909</c:v>
                </c:pt>
                <c:pt idx="30">
                  <c:v>41275</c:v>
                </c:pt>
              </c:numCache>
            </c:numRef>
          </c:cat>
          <c:val>
            <c:numRef>
              <c:f>detrended!$L$2:$L$32</c:f>
              <c:numCache>
                <c:formatCode>General</c:formatCode>
                <c:ptCount val="31"/>
                <c:pt idx="0">
                  <c:v>-8.9414343083128345E-2</c:v>
                </c:pt>
                <c:pt idx="1">
                  <c:v>-1.7413705089741938E-2</c:v>
                </c:pt>
                <c:pt idx="2">
                  <c:v>4.2604927350103461E-2</c:v>
                </c:pt>
                <c:pt idx="3">
                  <c:v>3.3984935574527753E-2</c:v>
                </c:pt>
                <c:pt idx="4">
                  <c:v>2.8080754282675729E-2</c:v>
                </c:pt>
                <c:pt idx="5">
                  <c:v>1.7959107334362956E-2</c:v>
                </c:pt>
                <c:pt idx="6">
                  <c:v>3.7974413918479E-3</c:v>
                </c:pt>
                <c:pt idx="7">
                  <c:v>8.1375018917915765E-3</c:v>
                </c:pt>
                <c:pt idx="8">
                  <c:v>1.294804924738692E-2</c:v>
                </c:pt>
                <c:pt idx="9">
                  <c:v>-1.8081793003392133E-2</c:v>
                </c:pt>
                <c:pt idx="10">
                  <c:v>-8.3560629232304534E-2</c:v>
                </c:pt>
                <c:pt idx="11">
                  <c:v>-0.11318422650042678</c:v>
                </c:pt>
                <c:pt idx="12">
                  <c:v>-6.031905747831455E-2</c:v>
                </c:pt>
                <c:pt idx="13">
                  <c:v>-1.4599790752439001E-2</c:v>
                </c:pt>
                <c:pt idx="14">
                  <c:v>2.4058091076345156E-2</c:v>
                </c:pt>
                <c:pt idx="15">
                  <c:v>5.7340125490375642E-2</c:v>
                </c:pt>
                <c:pt idx="16">
                  <c:v>9.7568066723989821E-2</c:v>
                </c:pt>
                <c:pt idx="17">
                  <c:v>0.12755407210339983</c:v>
                </c:pt>
                <c:pt idx="18">
                  <c:v>7.6479554563976662E-2</c:v>
                </c:pt>
                <c:pt idx="19">
                  <c:v>-8.3711521482014925E-3</c:v>
                </c:pt>
                <c:pt idx="20">
                  <c:v>-2.6709892210188033E-2</c:v>
                </c:pt>
                <c:pt idx="21">
                  <c:v>-4.3633502197529865E-2</c:v>
                </c:pt>
                <c:pt idx="22">
                  <c:v>-2.2175744753340901E-2</c:v>
                </c:pt>
                <c:pt idx="23">
                  <c:v>9.3535629326296221E-3</c:v>
                </c:pt>
                <c:pt idx="24">
                  <c:v>3.6461344068118962E-2</c:v>
                </c:pt>
                <c:pt idx="25">
                  <c:v>6.8236550368068249E-2</c:v>
                </c:pt>
                <c:pt idx="26">
                  <c:v>6.2114888000787405E-3</c:v>
                </c:pt>
                <c:pt idx="27">
                  <c:v>-4.3619127840740207E-2</c:v>
                </c:pt>
                <c:pt idx="28">
                  <c:v>-3.5784896416024892E-2</c:v>
                </c:pt>
                <c:pt idx="29">
                  <c:v>-5.8891676524270187E-2</c:v>
                </c:pt>
                <c:pt idx="30">
                  <c:v>-3.675302465373706E-2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8F3-419C-A745-753A133AB1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9570328"/>
        <c:axId val="639567048"/>
      </c:lineChart>
      <c:dateAx>
        <c:axId val="639570328"/>
        <c:scaling>
          <c:orientation val="minMax"/>
        </c:scaling>
        <c:delete val="0"/>
        <c:axPos val="b"/>
        <c:numFmt formatCode="mm/d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67048"/>
        <c:crosses val="autoZero"/>
        <c:auto val="1"/>
        <c:lblOffset val="100"/>
        <c:baseTimeUnit val="years"/>
      </c:dateAx>
      <c:valAx>
        <c:axId val="639567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9570328"/>
        <c:crossesAt val="30317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466725</xdr:colOff>
      <xdr:row>37</xdr:row>
      <xdr:rowOff>114300</xdr:rowOff>
    </xdr:from>
    <xdr:to>
      <xdr:col>15</xdr:col>
      <xdr:colOff>238125</xdr:colOff>
      <xdr:row>52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1E4ED5-0DC6-4BD7-85D7-F701210A20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571500</xdr:colOff>
      <xdr:row>2</xdr:row>
      <xdr:rowOff>57150</xdr:rowOff>
    </xdr:from>
    <xdr:to>
      <xdr:col>22</xdr:col>
      <xdr:colOff>476250</xdr:colOff>
      <xdr:row>26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3AD6B6-A979-416F-AC38-FB80DDBDED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research.stlouisfed.org/fred2/series/CP" TargetMode="External"/><Relationship Id="rId2" Type="http://schemas.openxmlformats.org/officeDocument/2006/relationships/hyperlink" Target="https://research.stlouisfed.org/fred2/series/GDPC96" TargetMode="External"/><Relationship Id="rId1" Type="http://schemas.openxmlformats.org/officeDocument/2006/relationships/hyperlink" Target="https://research.stlouisfed.org/fred2/series/GDPC96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research.stlouisfed.org/fred2/series/GDP" TargetMode="External"/><Relationship Id="rId4" Type="http://schemas.openxmlformats.org/officeDocument/2006/relationships/hyperlink" Target="https://research.stlouisfed.org/fred2/series/GDPDE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research.stlouisfed.org/fred2/series/CNP16OV" TargetMode="External"/><Relationship Id="rId1" Type="http://schemas.openxmlformats.org/officeDocument/2006/relationships/hyperlink" Target="https://research.stlouisfed.org/fred2/series/GDPDEF" TargetMode="External"/><Relationship Id="rId4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H2" sqref="H2"/>
    </sheetView>
  </sheetViews>
  <sheetFormatPr defaultRowHeight="15" x14ac:dyDescent="0.25"/>
  <cols>
    <col min="1" max="1" width="14.5703125" style="12" customWidth="1"/>
    <col min="4" max="4" width="12" bestFit="1" customWidth="1"/>
    <col min="6" max="6" width="9.140625" style="12"/>
    <col min="8" max="8" width="19.85546875" customWidth="1"/>
  </cols>
  <sheetData>
    <row r="1" spans="1:9" x14ac:dyDescent="0.25">
      <c r="A1" s="12" t="s">
        <v>7</v>
      </c>
      <c r="B1" t="s">
        <v>23</v>
      </c>
      <c r="C1" t="s">
        <v>24</v>
      </c>
      <c r="D1" t="s">
        <v>30</v>
      </c>
      <c r="E1" t="s">
        <v>37</v>
      </c>
      <c r="F1" s="12" t="s">
        <v>40</v>
      </c>
      <c r="G1" t="s">
        <v>38</v>
      </c>
      <c r="H1" t="s">
        <v>39</v>
      </c>
      <c r="I1" t="s">
        <v>41</v>
      </c>
    </row>
    <row r="2" spans="1:9" x14ac:dyDescent="0.25">
      <c r="A2" s="2">
        <v>19360</v>
      </c>
      <c r="B2" s="12">
        <v>2.2000000000000002</v>
      </c>
      <c r="C2" s="12">
        <v>14.514745662070331</v>
      </c>
      <c r="D2">
        <v>4.6936499999999999</v>
      </c>
      <c r="E2" s="1">
        <v>2571.384</v>
      </c>
      <c r="F2" s="1">
        <v>389.8</v>
      </c>
      <c r="G2">
        <v>22.9</v>
      </c>
      <c r="H2">
        <f>F2/E2</f>
        <v>0.15159151647517446</v>
      </c>
      <c r="I2">
        <v>107055</v>
      </c>
    </row>
    <row r="3" spans="1:9" x14ac:dyDescent="0.25">
      <c r="A3" s="2">
        <v>19725</v>
      </c>
      <c r="B3" s="12">
        <v>2.3199999999999998</v>
      </c>
      <c r="C3" s="12">
        <v>15.165381095568049</v>
      </c>
      <c r="D3">
        <v>-0.56521999999999994</v>
      </c>
      <c r="E3" s="1">
        <v>2556.85</v>
      </c>
      <c r="F3" s="1">
        <v>391.1</v>
      </c>
      <c r="G3">
        <v>23.2</v>
      </c>
      <c r="H3" s="12">
        <f t="shared" ref="H3:H62" si="0">F3/E3</f>
        <v>0.15296165203277473</v>
      </c>
      <c r="I3">
        <v>108321</v>
      </c>
    </row>
    <row r="4" spans="1:9" x14ac:dyDescent="0.25">
      <c r="A4" s="2">
        <v>20090</v>
      </c>
      <c r="B4" s="12">
        <v>2.46</v>
      </c>
      <c r="C4" s="12">
        <v>15.811801002699577</v>
      </c>
      <c r="D4">
        <v>7.1250600000000004</v>
      </c>
      <c r="E4" s="1">
        <v>2739.027</v>
      </c>
      <c r="F4" s="1">
        <v>426.2</v>
      </c>
      <c r="G4">
        <v>29.4</v>
      </c>
      <c r="H4" s="12">
        <f t="shared" si="0"/>
        <v>0.15560270125121073</v>
      </c>
      <c r="I4">
        <v>109683</v>
      </c>
    </row>
    <row r="5" spans="1:9" x14ac:dyDescent="0.25">
      <c r="A5" s="2">
        <v>20455</v>
      </c>
      <c r="B5" s="12">
        <v>3.2770000000000001</v>
      </c>
      <c r="C5" s="12">
        <v>20.366687383467994</v>
      </c>
      <c r="D5">
        <v>2.1323599999999998</v>
      </c>
      <c r="E5" s="1">
        <v>2797.433</v>
      </c>
      <c r="F5" s="1">
        <v>450.2</v>
      </c>
      <c r="G5">
        <v>30.6</v>
      </c>
      <c r="H5" s="12">
        <f t="shared" si="0"/>
        <v>0.16093325559539765</v>
      </c>
      <c r="I5">
        <v>110954</v>
      </c>
    </row>
    <row r="6" spans="1:9" x14ac:dyDescent="0.25">
      <c r="A6" s="2">
        <v>20821</v>
      </c>
      <c r="B6" s="12">
        <v>3.3959999999999999</v>
      </c>
      <c r="C6" s="12">
        <v>20.427067669172935</v>
      </c>
      <c r="D6">
        <v>2.1032099999999998</v>
      </c>
      <c r="E6" s="1">
        <v>2856.2689999999998</v>
      </c>
      <c r="F6" s="1">
        <v>474.9</v>
      </c>
      <c r="G6">
        <v>29.8</v>
      </c>
      <c r="H6" s="12">
        <f t="shared" si="0"/>
        <v>0.1662658524109599</v>
      </c>
      <c r="I6">
        <v>112266</v>
      </c>
    </row>
    <row r="7" spans="1:9" x14ac:dyDescent="0.25">
      <c r="A7" s="2">
        <v>21186</v>
      </c>
      <c r="B7" s="12">
        <v>3.63</v>
      </c>
      <c r="C7" s="12">
        <v>21.352941176470587</v>
      </c>
      <c r="D7">
        <v>-0.73290999999999995</v>
      </c>
      <c r="E7" s="1">
        <v>2835.335</v>
      </c>
      <c r="F7" s="1">
        <v>482.1</v>
      </c>
      <c r="G7">
        <v>26.1</v>
      </c>
      <c r="H7" s="12">
        <f t="shared" si="0"/>
        <v>0.17003281799152481</v>
      </c>
      <c r="I7">
        <v>113725</v>
      </c>
    </row>
    <row r="8" spans="1:9" x14ac:dyDescent="0.25">
      <c r="A8" s="2">
        <v>21551</v>
      </c>
      <c r="B8" s="12">
        <v>3.9830000000000001</v>
      </c>
      <c r="C8" s="12">
        <v>23.107269246388586</v>
      </c>
      <c r="D8">
        <v>6.8999300000000003</v>
      </c>
      <c r="E8" s="1">
        <v>3030.971</v>
      </c>
      <c r="F8" s="1">
        <v>522.5</v>
      </c>
      <c r="G8">
        <v>32.200000000000003</v>
      </c>
      <c r="H8" s="12">
        <f t="shared" si="0"/>
        <v>0.17238700073342833</v>
      </c>
      <c r="I8">
        <v>115331</v>
      </c>
    </row>
    <row r="9" spans="1:9" x14ac:dyDescent="0.25">
      <c r="A9" s="2">
        <v>21916</v>
      </c>
      <c r="B9" s="12">
        <v>4.4279999999999999</v>
      </c>
      <c r="C9" s="12">
        <v>25.336156090862275</v>
      </c>
      <c r="D9">
        <v>2.5647199999999999</v>
      </c>
      <c r="E9" s="1">
        <v>3108.7069999999999</v>
      </c>
      <c r="F9" s="1">
        <v>543.29999999999995</v>
      </c>
      <c r="G9">
        <v>31.1</v>
      </c>
      <c r="H9" s="12">
        <f t="shared" si="0"/>
        <v>0.17476719420646589</v>
      </c>
      <c r="I9">
        <v>117245</v>
      </c>
    </row>
    <row r="10" spans="1:9" x14ac:dyDescent="0.25">
      <c r="A10" s="2">
        <v>22282</v>
      </c>
      <c r="B10" s="12">
        <v>4.6680000000000001</v>
      </c>
      <c r="C10" s="12">
        <v>26.420647498302017</v>
      </c>
      <c r="D10">
        <v>2.55463</v>
      </c>
      <c r="E10" s="1">
        <v>3188.123</v>
      </c>
      <c r="F10" s="1">
        <v>563.29999999999995</v>
      </c>
      <c r="G10">
        <v>31</v>
      </c>
      <c r="H10" s="12">
        <f t="shared" si="0"/>
        <v>0.17668703497324287</v>
      </c>
      <c r="I10">
        <v>118770</v>
      </c>
    </row>
    <row r="11" spans="1:9" x14ac:dyDescent="0.25">
      <c r="A11" s="2">
        <v>22647</v>
      </c>
      <c r="B11" s="12">
        <v>5.0289999999999999</v>
      </c>
      <c r="C11" s="12">
        <v>28.116962987811693</v>
      </c>
      <c r="D11">
        <v>6.1152600000000001</v>
      </c>
      <c r="E11" s="1">
        <v>3383.085</v>
      </c>
      <c r="F11" s="1">
        <v>605.1</v>
      </c>
      <c r="G11">
        <v>35.1</v>
      </c>
      <c r="H11" s="12">
        <f t="shared" si="0"/>
        <v>0.17886041881891823</v>
      </c>
      <c r="I11">
        <v>120153</v>
      </c>
    </row>
    <row r="12" spans="1:9" x14ac:dyDescent="0.25">
      <c r="A12" s="2">
        <v>23012</v>
      </c>
      <c r="B12" s="12">
        <v>5.36</v>
      </c>
      <c r="C12" s="12">
        <v>29.634544147730413</v>
      </c>
      <c r="D12">
        <v>4.3548099999999996</v>
      </c>
      <c r="E12" s="1">
        <v>3530.4119999999998</v>
      </c>
      <c r="F12" s="1">
        <v>638.6</v>
      </c>
      <c r="G12">
        <v>38.1</v>
      </c>
      <c r="H12" s="12">
        <f t="shared" si="0"/>
        <v>0.18088540374324585</v>
      </c>
      <c r="I12">
        <v>122416</v>
      </c>
    </row>
    <row r="13" spans="1:9" x14ac:dyDescent="0.25">
      <c r="A13" s="2">
        <v>23377</v>
      </c>
      <c r="B13" s="12">
        <v>5.7919999999999998</v>
      </c>
      <c r="C13" s="12">
        <v>31.538252109991834</v>
      </c>
      <c r="D13">
        <v>5.7679099999999996</v>
      </c>
      <c r="E13" s="1">
        <v>3734.0430000000001</v>
      </c>
      <c r="F13" s="1">
        <v>685.8</v>
      </c>
      <c r="G13">
        <v>43.3</v>
      </c>
      <c r="H13" s="12">
        <f t="shared" si="0"/>
        <v>0.18366151648494672</v>
      </c>
      <c r="I13">
        <v>124485</v>
      </c>
    </row>
    <row r="14" spans="1:9" x14ac:dyDescent="0.25">
      <c r="A14" s="2">
        <v>23743</v>
      </c>
      <c r="B14" s="12">
        <v>6.4450000000000003</v>
      </c>
      <c r="C14" s="12">
        <v>34.465240641711233</v>
      </c>
      <c r="D14">
        <v>6.4974299999999996</v>
      </c>
      <c r="E14" s="1">
        <v>3976.66</v>
      </c>
      <c r="F14" s="1">
        <v>743.7</v>
      </c>
      <c r="G14">
        <v>52.1</v>
      </c>
      <c r="H14" s="12">
        <f t="shared" si="0"/>
        <v>0.18701623975899376</v>
      </c>
      <c r="I14">
        <v>126513</v>
      </c>
    </row>
    <row r="15" spans="1:9" x14ac:dyDescent="0.25">
      <c r="A15" s="2">
        <v>24108</v>
      </c>
      <c r="B15" s="12">
        <v>7.2160000000000002</v>
      </c>
      <c r="C15" s="12">
        <v>37.53250806199938</v>
      </c>
      <c r="D15">
        <v>6.5952599999999997</v>
      </c>
      <c r="E15" s="1">
        <v>4238.9309999999996</v>
      </c>
      <c r="F15" s="1">
        <v>815.1</v>
      </c>
      <c r="G15">
        <v>56.5</v>
      </c>
      <c r="H15" s="12">
        <f t="shared" si="0"/>
        <v>0.1922890464600627</v>
      </c>
      <c r="I15">
        <v>128058</v>
      </c>
    </row>
    <row r="16" spans="1:9" x14ac:dyDescent="0.25">
      <c r="A16" s="2">
        <v>24473</v>
      </c>
      <c r="B16" s="12">
        <v>8.02</v>
      </c>
      <c r="C16" s="12">
        <v>40.535759413697249</v>
      </c>
      <c r="D16">
        <v>2.7438799999999999</v>
      </c>
      <c r="E16" s="1">
        <v>4355.2420000000002</v>
      </c>
      <c r="F16" s="1">
        <v>861.7</v>
      </c>
      <c r="G16">
        <v>54.7</v>
      </c>
      <c r="H16" s="12">
        <f t="shared" si="0"/>
        <v>0.19785352914947091</v>
      </c>
      <c r="I16">
        <v>129873</v>
      </c>
    </row>
    <row r="17" spans="1:9" x14ac:dyDescent="0.25">
      <c r="A17" s="2">
        <v>24838</v>
      </c>
      <c r="B17" s="12">
        <v>8.8689999999999998</v>
      </c>
      <c r="C17" s="12">
        <v>43.00121212121212</v>
      </c>
      <c r="D17">
        <v>4.9091399999999998</v>
      </c>
      <c r="E17" s="1">
        <v>4569.0469999999996</v>
      </c>
      <c r="F17" s="1">
        <v>942.5</v>
      </c>
      <c r="G17">
        <v>58.3</v>
      </c>
      <c r="H17" s="12">
        <f t="shared" si="0"/>
        <v>0.20627934008995752</v>
      </c>
      <c r="I17">
        <v>132027</v>
      </c>
    </row>
    <row r="18" spans="1:9" x14ac:dyDescent="0.25">
      <c r="A18" s="2">
        <v>25204</v>
      </c>
      <c r="B18" s="12">
        <v>9.8569999999999993</v>
      </c>
      <c r="C18" s="12">
        <v>45.545698179465852</v>
      </c>
      <c r="D18">
        <v>3.1393</v>
      </c>
      <c r="E18" s="1">
        <v>4712.4830000000002</v>
      </c>
      <c r="F18" s="1">
        <v>1019.9</v>
      </c>
      <c r="G18">
        <v>56.7</v>
      </c>
      <c r="H18" s="12">
        <f t="shared" si="0"/>
        <v>0.21642518392108787</v>
      </c>
      <c r="I18">
        <v>134335</v>
      </c>
    </row>
    <row r="19" spans="1:9" x14ac:dyDescent="0.25">
      <c r="A19" s="2">
        <v>25569</v>
      </c>
      <c r="B19" s="12">
        <v>10.288</v>
      </c>
      <c r="C19" s="12">
        <v>45.152512617950407</v>
      </c>
      <c r="D19">
        <v>0.20221</v>
      </c>
      <c r="E19" s="1">
        <v>4722.0119999999997</v>
      </c>
      <c r="F19" s="1">
        <v>1075.9000000000001</v>
      </c>
      <c r="G19">
        <v>51.5</v>
      </c>
      <c r="H19" s="12">
        <f t="shared" si="0"/>
        <v>0.22784779030633556</v>
      </c>
      <c r="I19">
        <v>137086</v>
      </c>
    </row>
    <row r="20" spans="1:9" x14ac:dyDescent="0.25">
      <c r="A20" s="2">
        <v>25934</v>
      </c>
      <c r="B20" s="12">
        <v>10.654</v>
      </c>
      <c r="C20" s="12">
        <v>44.50292397660818</v>
      </c>
      <c r="D20">
        <v>3.29548</v>
      </c>
      <c r="E20" s="1">
        <v>4877.625</v>
      </c>
      <c r="F20" s="1">
        <v>1167.8</v>
      </c>
      <c r="G20">
        <v>61.1</v>
      </c>
      <c r="H20" s="12">
        <f t="shared" si="0"/>
        <v>0.23941979959508983</v>
      </c>
      <c r="I20">
        <v>140216</v>
      </c>
    </row>
    <row r="21" spans="1:9" x14ac:dyDescent="0.25">
      <c r="A21" s="2">
        <v>26299</v>
      </c>
      <c r="B21" s="12">
        <v>11.535</v>
      </c>
      <c r="C21" s="12">
        <v>46.189885075881953</v>
      </c>
      <c r="D21">
        <v>5.2632599999999998</v>
      </c>
      <c r="E21" s="1">
        <v>5134.3469999999998</v>
      </c>
      <c r="F21" s="1">
        <v>1282.4000000000001</v>
      </c>
      <c r="G21">
        <v>73.599999999999994</v>
      </c>
      <c r="H21" s="12">
        <f t="shared" si="0"/>
        <v>0.24976886057759637</v>
      </c>
      <c r="I21">
        <v>144125</v>
      </c>
    </row>
    <row r="22" spans="1:9" x14ac:dyDescent="0.25">
      <c r="A22" s="2">
        <v>26665</v>
      </c>
      <c r="B22" s="12">
        <v>13.103999999999999</v>
      </c>
      <c r="C22" s="12">
        <v>49.758876020505028</v>
      </c>
      <c r="D22">
        <v>5.6431300000000002</v>
      </c>
      <c r="E22" s="1">
        <v>5424.085</v>
      </c>
      <c r="F22" s="1">
        <v>1428.6</v>
      </c>
      <c r="G22">
        <v>96.2</v>
      </c>
      <c r="H22" s="12">
        <f t="shared" si="0"/>
        <v>0.2633808282871673</v>
      </c>
      <c r="I22">
        <v>147097</v>
      </c>
    </row>
    <row r="23" spans="1:9" x14ac:dyDescent="0.25">
      <c r="A23" s="2">
        <v>27030</v>
      </c>
      <c r="B23" s="12">
        <v>14.667</v>
      </c>
      <c r="C23" s="12">
        <v>51.090288421345967</v>
      </c>
      <c r="D23">
        <v>-0.51715999999999995</v>
      </c>
      <c r="E23" s="1">
        <v>5396.0339999999997</v>
      </c>
      <c r="F23" s="1">
        <v>1548.8</v>
      </c>
      <c r="G23">
        <v>108.8</v>
      </c>
      <c r="H23" s="12">
        <f t="shared" si="0"/>
        <v>0.28702561918623937</v>
      </c>
      <c r="I23">
        <v>150121</v>
      </c>
    </row>
    <row r="24" spans="1:9" x14ac:dyDescent="0.25">
      <c r="A24" s="2">
        <v>27395</v>
      </c>
      <c r="B24" s="12">
        <v>15.582000000000001</v>
      </c>
      <c r="C24" s="12">
        <v>49.698593436034827</v>
      </c>
      <c r="D24">
        <v>-0.19767999999999999</v>
      </c>
      <c r="E24" s="1">
        <v>5385.3670000000002</v>
      </c>
      <c r="F24" s="1">
        <v>1688.9</v>
      </c>
      <c r="G24">
        <v>103.1</v>
      </c>
      <c r="H24" s="12">
        <f t="shared" si="0"/>
        <v>0.31360908179516828</v>
      </c>
      <c r="I24">
        <v>153153</v>
      </c>
    </row>
    <row r="25" spans="1:9" x14ac:dyDescent="0.25">
      <c r="A25" s="2">
        <v>27760</v>
      </c>
      <c r="B25" s="12">
        <v>17.436</v>
      </c>
      <c r="C25" s="12">
        <v>52.71017866320021</v>
      </c>
      <c r="D25">
        <v>5.3860999999999999</v>
      </c>
      <c r="E25" s="1">
        <v>5675.4279999999999</v>
      </c>
      <c r="F25" s="1">
        <v>1877.6</v>
      </c>
      <c r="G25">
        <v>130.9</v>
      </c>
      <c r="H25" s="12">
        <f t="shared" si="0"/>
        <v>0.33082967487209775</v>
      </c>
      <c r="I25">
        <v>156149</v>
      </c>
    </row>
    <row r="26" spans="1:9" x14ac:dyDescent="0.25">
      <c r="A26" s="2">
        <v>28126</v>
      </c>
      <c r="B26" s="12">
        <v>19.34</v>
      </c>
      <c r="C26" s="12">
        <v>55.057363281806012</v>
      </c>
      <c r="D26">
        <v>4.6085900000000004</v>
      </c>
      <c r="E26" s="1">
        <v>5936.9849999999997</v>
      </c>
      <c r="F26" s="1">
        <v>2086</v>
      </c>
      <c r="G26">
        <v>154</v>
      </c>
      <c r="H26" s="12">
        <f t="shared" si="0"/>
        <v>0.35135679136800918</v>
      </c>
      <c r="I26">
        <v>159033</v>
      </c>
    </row>
    <row r="27" spans="1:9" x14ac:dyDescent="0.25">
      <c r="A27" s="2">
        <v>28491</v>
      </c>
      <c r="B27" s="12">
        <v>22.114999999999998</v>
      </c>
      <c r="C27" s="12">
        <v>58.839962751097517</v>
      </c>
      <c r="D27">
        <v>5.5617000000000001</v>
      </c>
      <c r="E27" s="1">
        <v>6267.1819999999998</v>
      </c>
      <c r="F27" s="1">
        <v>2356.6</v>
      </c>
      <c r="G27">
        <v>185.6</v>
      </c>
      <c r="H27" s="12">
        <f t="shared" si="0"/>
        <v>0.3760222696580377</v>
      </c>
      <c r="I27">
        <v>161911</v>
      </c>
    </row>
    <row r="28" spans="1:9" x14ac:dyDescent="0.25">
      <c r="A28" s="2">
        <v>28856</v>
      </c>
      <c r="B28" s="12">
        <v>25.707999999999998</v>
      </c>
      <c r="C28" s="12">
        <v>63.161515404648426</v>
      </c>
      <c r="D28">
        <v>3.1756899999999999</v>
      </c>
      <c r="E28" s="1">
        <v>6466.2079999999996</v>
      </c>
      <c r="F28" s="1">
        <v>2632.2</v>
      </c>
      <c r="G28">
        <v>211.1</v>
      </c>
      <c r="H28" s="12">
        <f t="shared" si="0"/>
        <v>0.40707010971499835</v>
      </c>
      <c r="I28">
        <v>164865</v>
      </c>
    </row>
    <row r="29" spans="1:9" x14ac:dyDescent="0.25">
      <c r="A29" s="2">
        <v>29221</v>
      </c>
      <c r="B29" s="12">
        <v>30.475999999999999</v>
      </c>
      <c r="C29" s="12">
        <v>68.67366713236288</v>
      </c>
      <c r="D29">
        <v>-0.24459</v>
      </c>
      <c r="E29" s="1">
        <v>6450.3919999999998</v>
      </c>
      <c r="F29" s="1">
        <v>2862.5</v>
      </c>
      <c r="G29">
        <v>195.6</v>
      </c>
      <c r="H29" s="12">
        <f t="shared" si="0"/>
        <v>0.44377147931474553</v>
      </c>
      <c r="I29">
        <v>167746</v>
      </c>
    </row>
    <row r="30" spans="1:9" x14ac:dyDescent="0.25">
      <c r="A30" s="2">
        <v>29587</v>
      </c>
      <c r="B30" s="12">
        <v>35.427999999999997</v>
      </c>
      <c r="C30" s="12">
        <v>73.014302790486795</v>
      </c>
      <c r="D30">
        <v>2.5944600000000002</v>
      </c>
      <c r="E30" s="1">
        <v>6617.7449999999999</v>
      </c>
      <c r="F30" s="1">
        <v>3211</v>
      </c>
      <c r="G30">
        <v>192.3</v>
      </c>
      <c r="H30" s="12">
        <f t="shared" si="0"/>
        <v>0.48521059666094718</v>
      </c>
      <c r="I30">
        <v>170130</v>
      </c>
    </row>
    <row r="31" spans="1:9" x14ac:dyDescent="0.25">
      <c r="A31" s="2">
        <v>29952</v>
      </c>
      <c r="B31" s="12">
        <v>40.104999999999997</v>
      </c>
      <c r="C31" s="12">
        <v>77.828449446924111</v>
      </c>
      <c r="D31">
        <v>-1.91089</v>
      </c>
      <c r="E31" s="1">
        <v>6491.2870000000003</v>
      </c>
      <c r="F31" s="1">
        <v>3345</v>
      </c>
      <c r="G31">
        <v>165.8</v>
      </c>
      <c r="H31" s="12">
        <f t="shared" si="0"/>
        <v>0.51530613266675773</v>
      </c>
      <c r="I31">
        <v>172271</v>
      </c>
    </row>
    <row r="32" spans="1:9" x14ac:dyDescent="0.25">
      <c r="A32" s="2">
        <v>30317</v>
      </c>
      <c r="B32" s="12">
        <v>65.268000000000001</v>
      </c>
      <c r="C32" s="12">
        <v>121.87324943048139</v>
      </c>
      <c r="D32">
        <v>4.63246</v>
      </c>
      <c r="E32" s="1">
        <v>6791.9930000000004</v>
      </c>
      <c r="F32" s="1">
        <v>3638.1</v>
      </c>
      <c r="G32">
        <v>183.2</v>
      </c>
      <c r="H32" s="12">
        <f t="shared" si="0"/>
        <v>0.53564542837426354</v>
      </c>
      <c r="I32">
        <v>174216</v>
      </c>
    </row>
    <row r="33" spans="1:9" x14ac:dyDescent="0.25">
      <c r="A33" s="2">
        <v>30682</v>
      </c>
      <c r="B33" s="12">
        <v>74.8</v>
      </c>
      <c r="C33" s="12">
        <v>134.87441172758255</v>
      </c>
      <c r="D33">
        <v>7.2590899999999996</v>
      </c>
      <c r="E33" s="1">
        <v>7285.03</v>
      </c>
      <c r="F33" s="1">
        <v>4040.7</v>
      </c>
      <c r="G33">
        <v>200.7</v>
      </c>
      <c r="H33" s="12">
        <f t="shared" si="0"/>
        <v>0.55465797670016459</v>
      </c>
      <c r="I33">
        <v>176383</v>
      </c>
    </row>
    <row r="34" spans="1:9" x14ac:dyDescent="0.25">
      <c r="A34" s="2">
        <v>31048</v>
      </c>
      <c r="B34" s="12">
        <v>84.239000000000004</v>
      </c>
      <c r="C34" s="12">
        <v>147.17834929065623</v>
      </c>
      <c r="D34">
        <v>4.2387300000000003</v>
      </c>
      <c r="E34" s="1">
        <v>7593.8230000000003</v>
      </c>
      <c r="F34" s="1">
        <v>4346.8</v>
      </c>
      <c r="G34">
        <v>190.3</v>
      </c>
      <c r="H34" s="12">
        <f t="shared" si="0"/>
        <v>0.57241260429693974</v>
      </c>
      <c r="I34">
        <v>178206</v>
      </c>
    </row>
    <row r="35" spans="1:9" x14ac:dyDescent="0.25">
      <c r="A35" s="2">
        <v>31413</v>
      </c>
      <c r="B35" s="12">
        <v>87.822999999999993</v>
      </c>
      <c r="C35" s="12">
        <v>150.39987669754936</v>
      </c>
      <c r="D35">
        <v>3.5116200000000002</v>
      </c>
      <c r="E35" s="1">
        <v>7860.4889999999996</v>
      </c>
      <c r="F35" s="1">
        <v>4590.1000000000004</v>
      </c>
      <c r="G35">
        <v>156.5</v>
      </c>
      <c r="H35" s="12">
        <f t="shared" si="0"/>
        <v>0.58394585883906214</v>
      </c>
      <c r="I35">
        <v>180587</v>
      </c>
    </row>
    <row r="36" spans="1:9" x14ac:dyDescent="0.25">
      <c r="A36" s="2">
        <v>31778</v>
      </c>
      <c r="B36" s="12">
        <v>92.155000000000001</v>
      </c>
      <c r="C36" s="12">
        <v>153.90203577214049</v>
      </c>
      <c r="D36">
        <v>3.4617399999999998</v>
      </c>
      <c r="E36">
        <v>8132.5990000000002</v>
      </c>
      <c r="F36" s="12">
        <v>4870.2</v>
      </c>
      <c r="G36">
        <v>200.4</v>
      </c>
      <c r="H36" s="12">
        <f t="shared" si="0"/>
        <v>0.59884915019171603</v>
      </c>
      <c r="I36">
        <v>182753</v>
      </c>
    </row>
    <row r="37" spans="1:9" x14ac:dyDescent="0.25">
      <c r="A37" s="2">
        <v>32143</v>
      </c>
      <c r="B37" s="12">
        <v>97.015000000000001</v>
      </c>
      <c r="C37" s="12">
        <v>156.54145286733146</v>
      </c>
      <c r="D37">
        <v>4.2039799999999996</v>
      </c>
      <c r="E37">
        <v>8474.4920000000002</v>
      </c>
      <c r="F37" s="12">
        <v>5252.6</v>
      </c>
      <c r="G37">
        <v>246.7</v>
      </c>
      <c r="H37" s="12">
        <f t="shared" si="0"/>
        <v>0.61981296342010828</v>
      </c>
      <c r="I37">
        <v>184613</v>
      </c>
    </row>
    <row r="38" spans="1:9" x14ac:dyDescent="0.25">
      <c r="A38" s="2">
        <v>32509</v>
      </c>
      <c r="B38" s="12">
        <v>102.05500000000001</v>
      </c>
      <c r="C38" s="12">
        <v>158.5000310616885</v>
      </c>
      <c r="D38">
        <v>3.6805300000000001</v>
      </c>
      <c r="E38">
        <v>8786.3979999999992</v>
      </c>
      <c r="F38" s="12">
        <v>5657.7</v>
      </c>
      <c r="G38">
        <v>243.3</v>
      </c>
      <c r="H38" s="12">
        <f t="shared" si="0"/>
        <v>0.64391574340247282</v>
      </c>
      <c r="I38">
        <v>186393</v>
      </c>
    </row>
    <row r="39" spans="1:9" x14ac:dyDescent="0.25">
      <c r="A39" s="2">
        <v>32874</v>
      </c>
      <c r="B39" s="12">
        <v>109.727</v>
      </c>
      <c r="C39" s="12">
        <v>164.32593524425675</v>
      </c>
      <c r="D39">
        <v>1.91936</v>
      </c>
      <c r="E39">
        <v>8955.0409999999993</v>
      </c>
      <c r="F39" s="12">
        <v>5979.6</v>
      </c>
      <c r="G39">
        <v>258.60000000000002</v>
      </c>
      <c r="H39" s="12">
        <f t="shared" si="0"/>
        <v>0.66773563627458554</v>
      </c>
      <c r="I39">
        <v>189164</v>
      </c>
    </row>
    <row r="40" spans="1:9" x14ac:dyDescent="0.25">
      <c r="A40" s="2">
        <v>33239</v>
      </c>
      <c r="B40" s="12">
        <v>116.952</v>
      </c>
      <c r="C40" s="12">
        <v>169.51284912962186</v>
      </c>
      <c r="D40">
        <v>-7.4079999999999993E-2</v>
      </c>
      <c r="E40">
        <v>8948.4069999999992</v>
      </c>
      <c r="F40" s="12">
        <v>6174.1</v>
      </c>
      <c r="G40">
        <v>290.7</v>
      </c>
      <c r="H40" s="12">
        <f t="shared" si="0"/>
        <v>0.68996638172582014</v>
      </c>
      <c r="I40">
        <v>190925</v>
      </c>
    </row>
    <row r="41" spans="1:9" x14ac:dyDescent="0.25">
      <c r="A41" s="2">
        <v>33604</v>
      </c>
      <c r="B41" s="12">
        <v>119.11</v>
      </c>
      <c r="C41" s="12">
        <v>168.79712034465166</v>
      </c>
      <c r="D41">
        <v>3.5553900000000001</v>
      </c>
      <c r="E41">
        <v>9266.5580000000009</v>
      </c>
      <c r="F41" s="12">
        <v>6539.3</v>
      </c>
      <c r="G41">
        <v>313.89999999999998</v>
      </c>
      <c r="H41" s="12">
        <f t="shared" si="0"/>
        <v>0.70568813145075004</v>
      </c>
      <c r="I41">
        <v>192805</v>
      </c>
    </row>
    <row r="42" spans="1:9" x14ac:dyDescent="0.25">
      <c r="A42" s="2">
        <v>33970</v>
      </c>
      <c r="B42" s="12">
        <v>117.4</v>
      </c>
      <c r="C42" s="12">
        <v>162.50484469298488</v>
      </c>
      <c r="D42">
        <v>2.7458499999999999</v>
      </c>
      <c r="E42">
        <v>9521.0040000000008</v>
      </c>
      <c r="F42" s="12">
        <v>6878.7</v>
      </c>
      <c r="G42">
        <v>334.9</v>
      </c>
      <c r="H42" s="12">
        <f t="shared" si="0"/>
        <v>0.72247632707643006</v>
      </c>
      <c r="I42">
        <v>194838</v>
      </c>
    </row>
    <row r="43" spans="1:9" x14ac:dyDescent="0.25">
      <c r="A43" s="2">
        <v>34335</v>
      </c>
      <c r="B43" s="12">
        <v>119.595</v>
      </c>
      <c r="C43" s="12">
        <v>162.09457719467071</v>
      </c>
      <c r="D43">
        <v>4.0376399999999997</v>
      </c>
      <c r="E43">
        <v>9905.4279999999999</v>
      </c>
      <c r="F43" s="12">
        <v>7308.8</v>
      </c>
      <c r="G43">
        <v>408.6</v>
      </c>
      <c r="H43" s="12">
        <f t="shared" si="0"/>
        <v>0.7378580713523939</v>
      </c>
      <c r="I43">
        <v>196815</v>
      </c>
    </row>
    <row r="44" spans="1:9" x14ac:dyDescent="0.25">
      <c r="A44" s="2">
        <v>34700</v>
      </c>
      <c r="B44" s="12">
        <v>132.10300000000001</v>
      </c>
      <c r="C44" s="12">
        <v>175.38667834999535</v>
      </c>
      <c r="D44">
        <v>2.7189800000000002</v>
      </c>
      <c r="E44">
        <v>10174.754999999999</v>
      </c>
      <c r="F44" s="12">
        <v>7664.1</v>
      </c>
      <c r="G44">
        <v>467.4</v>
      </c>
      <c r="H44" s="12">
        <f t="shared" si="0"/>
        <v>0.75324663837114514</v>
      </c>
      <c r="I44">
        <v>198584</v>
      </c>
    </row>
    <row r="45" spans="1:9" x14ac:dyDescent="0.25">
      <c r="A45" s="2">
        <v>35065</v>
      </c>
      <c r="B45" s="12">
        <v>144.667</v>
      </c>
      <c r="C45" s="12">
        <v>188.62637720842298</v>
      </c>
      <c r="D45">
        <v>3.7958799999999999</v>
      </c>
      <c r="E45">
        <v>10560.976000000001</v>
      </c>
      <c r="F45" s="12">
        <v>8100.2</v>
      </c>
      <c r="G45">
        <v>507.3</v>
      </c>
      <c r="H45" s="12">
        <f t="shared" si="0"/>
        <v>0.7669935051457365</v>
      </c>
      <c r="I45">
        <v>200591</v>
      </c>
    </row>
    <row r="46" spans="1:9" x14ac:dyDescent="0.25">
      <c r="A46" s="2">
        <v>35431</v>
      </c>
      <c r="B46" s="12">
        <v>157.53899999999999</v>
      </c>
      <c r="C46" s="12">
        <v>201.94977502595856</v>
      </c>
      <c r="D46">
        <v>4.4870299999999999</v>
      </c>
      <c r="E46">
        <v>11034.85</v>
      </c>
      <c r="F46" s="12">
        <v>8608.5</v>
      </c>
      <c r="G46">
        <v>551.5</v>
      </c>
      <c r="H46" s="12">
        <f t="shared" si="0"/>
        <v>0.78011934915291092</v>
      </c>
      <c r="I46">
        <v>203133</v>
      </c>
    </row>
    <row r="47" spans="1:9" x14ac:dyDescent="0.25">
      <c r="A47" s="2">
        <v>35796</v>
      </c>
      <c r="B47" s="12">
        <v>169.18</v>
      </c>
      <c r="C47" s="12">
        <v>214.54568511825499</v>
      </c>
      <c r="D47">
        <v>4.44991</v>
      </c>
      <c r="E47">
        <v>11525.891</v>
      </c>
      <c r="F47" s="12">
        <v>9089.2000000000007</v>
      </c>
      <c r="G47">
        <v>479.7</v>
      </c>
      <c r="H47" s="12">
        <f t="shared" si="0"/>
        <v>0.78858979318822298</v>
      </c>
      <c r="I47">
        <v>205220</v>
      </c>
    </row>
    <row r="48" spans="1:9" x14ac:dyDescent="0.25">
      <c r="A48" s="2">
        <v>36161</v>
      </c>
      <c r="B48" s="12">
        <v>184.12899999999999</v>
      </c>
      <c r="C48" s="12">
        <v>229.98588576210636</v>
      </c>
      <c r="D48">
        <v>4.6852099999999997</v>
      </c>
      <c r="E48">
        <v>12065.903</v>
      </c>
      <c r="F48" s="12">
        <v>9660.6</v>
      </c>
      <c r="G48">
        <v>507.4</v>
      </c>
      <c r="H48" s="12">
        <f t="shared" si="0"/>
        <v>0.80065288109808275</v>
      </c>
      <c r="I48">
        <v>207753</v>
      </c>
    </row>
    <row r="49" spans="1:9" x14ac:dyDescent="0.25">
      <c r="A49" s="2">
        <v>36526</v>
      </c>
      <c r="B49" s="12">
        <v>201.96199999999999</v>
      </c>
      <c r="C49" s="12">
        <v>246.64704517421202</v>
      </c>
      <c r="D49">
        <v>4.0921700000000003</v>
      </c>
      <c r="E49">
        <v>12559.66</v>
      </c>
      <c r="F49" s="12">
        <v>10284.799999999999</v>
      </c>
      <c r="G49">
        <v>482</v>
      </c>
      <c r="H49" s="12">
        <f t="shared" si="0"/>
        <v>0.81887567020126339</v>
      </c>
      <c r="I49">
        <v>212577</v>
      </c>
    </row>
    <row r="50" spans="1:9" x14ac:dyDescent="0.25">
      <c r="A50" s="2">
        <v>36892</v>
      </c>
      <c r="B50" s="12">
        <v>202.017</v>
      </c>
      <c r="C50" s="12">
        <v>241.20568815445418</v>
      </c>
      <c r="D50">
        <v>0.97597999999999996</v>
      </c>
      <c r="E50">
        <v>12682.24</v>
      </c>
      <c r="F50" s="12">
        <v>10621.8</v>
      </c>
      <c r="G50">
        <v>487.3</v>
      </c>
      <c r="H50" s="12">
        <f t="shared" si="0"/>
        <v>0.83753343257973356</v>
      </c>
      <c r="I50">
        <v>215093</v>
      </c>
    </row>
    <row r="51" spans="1:9" x14ac:dyDescent="0.25">
      <c r="A51" s="2">
        <v>37257</v>
      </c>
      <c r="B51" s="12">
        <v>193.86799999999999</v>
      </c>
      <c r="C51" s="12">
        <v>227.97808038759143</v>
      </c>
      <c r="D51">
        <v>1.78613</v>
      </c>
      <c r="E51">
        <v>12908.761</v>
      </c>
      <c r="F51" s="12">
        <v>10977.5</v>
      </c>
      <c r="G51">
        <v>596.6</v>
      </c>
      <c r="H51" s="12">
        <f t="shared" si="0"/>
        <v>0.85039145120124227</v>
      </c>
      <c r="I51">
        <v>217570</v>
      </c>
    </row>
    <row r="52" spans="1:9" x14ac:dyDescent="0.25">
      <c r="A52" s="2">
        <v>37622</v>
      </c>
      <c r="B52" s="12">
        <v>200.72399999999999</v>
      </c>
      <c r="C52" s="12">
        <v>231.43815794025068</v>
      </c>
      <c r="D52">
        <v>2.8067799999999998</v>
      </c>
      <c r="E52">
        <v>13271.081</v>
      </c>
      <c r="F52" s="12">
        <v>11510.7</v>
      </c>
      <c r="G52">
        <v>725.7</v>
      </c>
      <c r="H52" s="12">
        <f t="shared" si="0"/>
        <v>0.86735210191242151</v>
      </c>
      <c r="I52">
        <v>221168</v>
      </c>
    </row>
    <row r="53" spans="1:9" x14ac:dyDescent="0.25">
      <c r="A53" s="2">
        <v>37987</v>
      </c>
      <c r="B53" s="12">
        <v>208.30099999999999</v>
      </c>
      <c r="C53" s="12">
        <v>233.74666157954979</v>
      </c>
      <c r="D53">
        <v>3.7857400000000001</v>
      </c>
      <c r="E53">
        <v>13773.49</v>
      </c>
      <c r="F53" s="12">
        <v>12274.9</v>
      </c>
      <c r="G53">
        <v>948.5</v>
      </c>
      <c r="H53" s="12">
        <f t="shared" si="0"/>
        <v>0.8911975105801071</v>
      </c>
      <c r="I53">
        <v>223357</v>
      </c>
    </row>
    <row r="54" spans="1:9" x14ac:dyDescent="0.25">
      <c r="A54" s="2">
        <v>38353</v>
      </c>
      <c r="B54" s="12">
        <v>226.15899999999999</v>
      </c>
      <c r="C54" s="12">
        <v>245.87577869342581</v>
      </c>
      <c r="D54">
        <v>3.3452199999999999</v>
      </c>
      <c r="E54">
        <v>14234.243</v>
      </c>
      <c r="F54" s="12">
        <v>13093.7</v>
      </c>
      <c r="G54">
        <v>1240.9000000000001</v>
      </c>
      <c r="H54" s="12">
        <f t="shared" si="0"/>
        <v>0.91987329428055997</v>
      </c>
      <c r="I54">
        <v>226083</v>
      </c>
    </row>
    <row r="55" spans="1:9" x14ac:dyDescent="0.25">
      <c r="A55" s="2">
        <v>38718</v>
      </c>
      <c r="B55" s="12">
        <v>247.66900000000001</v>
      </c>
      <c r="C55" s="12">
        <v>261.22115344049274</v>
      </c>
      <c r="D55">
        <v>2.6666300000000001</v>
      </c>
      <c r="E55">
        <v>14613.816999999999</v>
      </c>
      <c r="F55" s="12">
        <v>13855.9</v>
      </c>
      <c r="G55">
        <v>1378.1</v>
      </c>
      <c r="H55" s="12">
        <f t="shared" si="0"/>
        <v>0.94813695833196765</v>
      </c>
      <c r="I55">
        <v>228815</v>
      </c>
    </row>
    <row r="56" spans="1:9" x14ac:dyDescent="0.25">
      <c r="A56" s="2">
        <v>39083</v>
      </c>
      <c r="B56" s="12">
        <v>269.267</v>
      </c>
      <c r="C56" s="12">
        <v>276.64228327203239</v>
      </c>
      <c r="D56">
        <v>1.77857</v>
      </c>
      <c r="E56">
        <v>14873.734</v>
      </c>
      <c r="F56" s="12">
        <v>14477.6</v>
      </c>
      <c r="G56">
        <v>1302.9000000000001</v>
      </c>
      <c r="H56" s="12">
        <f t="shared" si="0"/>
        <v>0.97336687613211315</v>
      </c>
      <c r="I56">
        <v>231867</v>
      </c>
    </row>
    <row r="57" spans="1:9" x14ac:dyDescent="0.25">
      <c r="A57" s="2">
        <v>39448</v>
      </c>
      <c r="B57" s="12">
        <v>290.68</v>
      </c>
      <c r="C57" s="12">
        <v>292.87657430730479</v>
      </c>
      <c r="D57">
        <v>-0.29161999999999999</v>
      </c>
      <c r="E57">
        <v>14830.359</v>
      </c>
      <c r="F57" s="12">
        <v>14718.6</v>
      </c>
      <c r="G57">
        <v>1073.3</v>
      </c>
      <c r="H57" s="12">
        <f t="shared" si="0"/>
        <v>0.99246417433320389</v>
      </c>
      <c r="I57">
        <v>233788</v>
      </c>
    </row>
    <row r="58" spans="1:9" x14ac:dyDescent="0.25">
      <c r="A58" s="2">
        <v>39814</v>
      </c>
      <c r="B58" s="12">
        <v>282.39299999999997</v>
      </c>
      <c r="C58" s="12">
        <v>282.39299999999997</v>
      </c>
      <c r="D58">
        <v>-2.7755200000000002</v>
      </c>
      <c r="E58">
        <v>14418.739</v>
      </c>
      <c r="F58" s="12">
        <v>14418.7</v>
      </c>
      <c r="G58">
        <v>1203.0999999999999</v>
      </c>
      <c r="H58" s="12">
        <f>F58/E58</f>
        <v>0.99999729518649316</v>
      </c>
      <c r="I58">
        <v>235801</v>
      </c>
    </row>
    <row r="59" spans="1:9" x14ac:dyDescent="0.25">
      <c r="A59" s="2">
        <v>40179</v>
      </c>
      <c r="B59" s="12">
        <v>278.97699999999998</v>
      </c>
      <c r="C59" s="12">
        <v>275.62267208077697</v>
      </c>
      <c r="D59">
        <v>2.5319099999999999</v>
      </c>
      <c r="E59">
        <v>14783.808999999999</v>
      </c>
      <c r="F59" s="12">
        <v>14964.4</v>
      </c>
      <c r="G59">
        <v>1470.2</v>
      </c>
      <c r="H59" s="12">
        <f t="shared" si="0"/>
        <v>1.0122154581407268</v>
      </c>
      <c r="I59">
        <v>237829</v>
      </c>
    </row>
    <row r="60" spans="1:9" x14ac:dyDescent="0.25">
      <c r="A60" s="2">
        <v>40544</v>
      </c>
      <c r="B60" s="12">
        <v>294.09300000000002</v>
      </c>
      <c r="C60" s="12">
        <v>284.67867617876817</v>
      </c>
      <c r="D60">
        <v>1.60145</v>
      </c>
      <c r="E60">
        <v>15020.565000000001</v>
      </c>
      <c r="F60" s="12">
        <v>15517.9</v>
      </c>
      <c r="G60">
        <v>1427.7</v>
      </c>
      <c r="H60" s="12">
        <f t="shared" si="0"/>
        <v>1.0331102724830923</v>
      </c>
      <c r="I60">
        <v>239618</v>
      </c>
    </row>
    <row r="61" spans="1:9" x14ac:dyDescent="0.25">
      <c r="A61" s="2">
        <v>40909</v>
      </c>
      <c r="B61" s="12">
        <v>302.25</v>
      </c>
      <c r="C61" s="12">
        <v>287.27438624504583</v>
      </c>
      <c r="D61">
        <v>2.22403</v>
      </c>
      <c r="E61">
        <v>15354.627</v>
      </c>
      <c r="F61" s="12">
        <v>16155.3</v>
      </c>
      <c r="G61">
        <v>1683.2</v>
      </c>
      <c r="H61" s="12">
        <f t="shared" si="0"/>
        <v>1.0521453891390522</v>
      </c>
      <c r="I61">
        <v>243284</v>
      </c>
    </row>
    <row r="62" spans="1:9" x14ac:dyDescent="0.25">
      <c r="A62" s="2">
        <v>41275</v>
      </c>
      <c r="B62" s="12">
        <v>322.52800000000002</v>
      </c>
      <c r="C62" s="12">
        <v>301.68178842016653</v>
      </c>
      <c r="D62">
        <v>1.67733</v>
      </c>
      <c r="E62">
        <v>15612.174999999999</v>
      </c>
      <c r="F62" s="12">
        <v>16691.5</v>
      </c>
      <c r="G62">
        <v>1688.4</v>
      </c>
      <c r="H62" s="12">
        <f t="shared" si="0"/>
        <v>1.069133544813583</v>
      </c>
      <c r="I62">
        <v>245679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2"/>
  <sheetViews>
    <sheetView workbookViewId="0">
      <selection activeCell="G6" sqref="G6"/>
    </sheetView>
  </sheetViews>
  <sheetFormatPr defaultColWidth="12" defaultRowHeight="15" x14ac:dyDescent="0.25"/>
  <cols>
    <col min="1" max="1" width="12" style="2" customWidth="1"/>
    <col min="2" max="2" width="12" style="1" customWidth="1"/>
    <col min="3" max="3" width="12" style="2" customWidth="1"/>
    <col min="4" max="4" width="12" style="1" customWidth="1"/>
    <col min="5" max="6" width="12" customWidth="1"/>
    <col min="7" max="7" width="12" style="2" customWidth="1"/>
    <col min="8" max="8" width="12" style="1" customWidth="1"/>
    <col min="9" max="9" width="12" style="2" customWidth="1"/>
    <col min="10" max="10" width="12" style="1" customWidth="1"/>
    <col min="11" max="11" width="12" style="2" customWidth="1"/>
    <col min="12" max="12" width="12" style="1" customWidth="1"/>
    <col min="13" max="13" width="12" customWidth="1"/>
    <col min="14" max="14" width="12" style="2" customWidth="1"/>
    <col min="15" max="15" width="12" style="1" customWidth="1"/>
    <col min="16" max="16" width="12" customWidth="1"/>
  </cols>
  <sheetData>
    <row r="1" spans="1:18" x14ac:dyDescent="0.25">
      <c r="A1" s="2" t="s">
        <v>25</v>
      </c>
      <c r="C1" s="2" t="s">
        <v>25</v>
      </c>
      <c r="G1" s="2" t="s">
        <v>32</v>
      </c>
      <c r="I1" s="2" t="s">
        <v>0</v>
      </c>
      <c r="K1" s="4" t="s">
        <v>31</v>
      </c>
      <c r="N1" s="4"/>
    </row>
    <row r="2" spans="1:18" x14ac:dyDescent="0.25">
      <c r="A2" s="2" t="s">
        <v>28</v>
      </c>
      <c r="B2" s="1" t="s">
        <v>29</v>
      </c>
      <c r="C2" s="2" t="s">
        <v>1</v>
      </c>
      <c r="D2" s="1" t="s">
        <v>27</v>
      </c>
      <c r="G2" s="2" t="s">
        <v>1</v>
      </c>
      <c r="H2" s="1" t="s">
        <v>36</v>
      </c>
      <c r="I2" s="2" t="s">
        <v>1</v>
      </c>
      <c r="J2" s="1" t="s">
        <v>5</v>
      </c>
      <c r="K2" s="2" t="s">
        <v>1</v>
      </c>
      <c r="L2" s="1" t="s">
        <v>36</v>
      </c>
    </row>
    <row r="3" spans="1:18" x14ac:dyDescent="0.25">
      <c r="A3" s="2" t="s">
        <v>15</v>
      </c>
      <c r="B3" s="1" t="s">
        <v>4</v>
      </c>
      <c r="C3" s="2" t="s">
        <v>15</v>
      </c>
      <c r="D3" s="1" t="s">
        <v>4</v>
      </c>
      <c r="G3" s="2" t="s">
        <v>15</v>
      </c>
      <c r="H3" s="1" t="s">
        <v>4</v>
      </c>
      <c r="I3" s="2" t="s">
        <v>15</v>
      </c>
      <c r="J3" s="1" t="s">
        <v>4</v>
      </c>
      <c r="K3" s="2" t="s">
        <v>15</v>
      </c>
      <c r="L3" s="1" t="s">
        <v>4</v>
      </c>
    </row>
    <row r="4" spans="1:18" x14ac:dyDescent="0.25">
      <c r="A4" s="2">
        <v>19360</v>
      </c>
      <c r="B4" s="1" t="s">
        <v>34</v>
      </c>
      <c r="C4" s="2">
        <v>19360</v>
      </c>
      <c r="D4" s="1" t="s">
        <v>34</v>
      </c>
      <c r="G4" s="2">
        <v>19360</v>
      </c>
      <c r="H4" s="1" t="s">
        <v>6</v>
      </c>
      <c r="I4" s="2">
        <v>19360</v>
      </c>
      <c r="J4" s="1" t="s">
        <v>34</v>
      </c>
      <c r="K4" s="2">
        <v>19360</v>
      </c>
      <c r="L4" s="1" t="s">
        <v>34</v>
      </c>
    </row>
    <row r="5" spans="1:18" x14ac:dyDescent="0.25">
      <c r="A5" s="3" t="s">
        <v>26</v>
      </c>
      <c r="C5" s="3" t="s">
        <v>26</v>
      </c>
      <c r="G5" s="3" t="s">
        <v>35</v>
      </c>
      <c r="I5" s="3" t="s">
        <v>2</v>
      </c>
      <c r="K5" s="3" t="s">
        <v>33</v>
      </c>
      <c r="N5" s="3"/>
    </row>
    <row r="6" spans="1:18" x14ac:dyDescent="0.25">
      <c r="A6" s="2" t="s">
        <v>3</v>
      </c>
      <c r="C6" s="2" t="s">
        <v>3</v>
      </c>
      <c r="G6" s="2" t="s">
        <v>3</v>
      </c>
      <c r="I6" s="2" t="s">
        <v>3</v>
      </c>
      <c r="K6" s="2" t="s">
        <v>3</v>
      </c>
    </row>
    <row r="7" spans="1:18" x14ac:dyDescent="0.25">
      <c r="A7" s="2" t="s">
        <v>7</v>
      </c>
      <c r="B7" s="1" t="s">
        <v>8</v>
      </c>
      <c r="C7" s="2" t="s">
        <v>7</v>
      </c>
      <c r="D7" s="1" t="s">
        <v>8</v>
      </c>
      <c r="G7" s="2" t="s">
        <v>7</v>
      </c>
      <c r="H7" s="1" t="s">
        <v>8</v>
      </c>
      <c r="I7" s="2" t="s">
        <v>7</v>
      </c>
      <c r="J7" s="1" t="s">
        <v>8</v>
      </c>
      <c r="K7" s="2" t="s">
        <v>7</v>
      </c>
      <c r="L7" s="1" t="s">
        <v>8</v>
      </c>
    </row>
    <row r="8" spans="1:18" x14ac:dyDescent="0.25">
      <c r="A8" s="2">
        <v>19360</v>
      </c>
      <c r="B8" s="1">
        <v>4.6936499999999999</v>
      </c>
      <c r="C8" s="2">
        <v>19360</v>
      </c>
      <c r="D8" s="1">
        <v>2571.384</v>
      </c>
      <c r="E8">
        <f>LN(D8)</f>
        <v>7.852199554339431</v>
      </c>
      <c r="G8" s="2">
        <v>19360</v>
      </c>
      <c r="H8" s="1">
        <v>22.9</v>
      </c>
      <c r="I8" s="2">
        <v>19360</v>
      </c>
      <c r="J8" s="1">
        <v>15.157</v>
      </c>
      <c r="K8" s="2">
        <v>19360</v>
      </c>
      <c r="L8" s="1">
        <v>389.8</v>
      </c>
    </row>
    <row r="9" spans="1:18" x14ac:dyDescent="0.25">
      <c r="A9" s="2">
        <v>19725</v>
      </c>
      <c r="B9" s="1">
        <v>-0.56521999999999994</v>
      </c>
      <c r="C9" s="2">
        <v>19725</v>
      </c>
      <c r="D9" s="1">
        <v>2556.85</v>
      </c>
      <c r="E9" s="12">
        <f t="shared" ref="E9:E41" si="0">LN(D9)</f>
        <v>7.8465313110753634</v>
      </c>
      <c r="F9">
        <f>(E9-E8)*100</f>
        <v>-0.56682432640675628</v>
      </c>
      <c r="G9" s="2">
        <v>19725</v>
      </c>
      <c r="H9" s="1">
        <v>23.2</v>
      </c>
      <c r="I9" s="2">
        <v>19725</v>
      </c>
      <c r="J9" s="1">
        <v>15.298</v>
      </c>
      <c r="K9" s="2">
        <v>19725</v>
      </c>
      <c r="L9" s="1">
        <v>391.1</v>
      </c>
      <c r="M9" s="12"/>
      <c r="P9" s="12"/>
      <c r="Q9" s="12"/>
      <c r="R9" s="12"/>
    </row>
    <row r="10" spans="1:18" x14ac:dyDescent="0.25">
      <c r="A10" s="2">
        <v>20090</v>
      </c>
      <c r="B10" s="1">
        <v>7.1250600000000004</v>
      </c>
      <c r="C10" s="2">
        <v>20090</v>
      </c>
      <c r="D10" s="1">
        <v>2739.027</v>
      </c>
      <c r="E10" s="12">
        <f t="shared" si="0"/>
        <v>7.9153580268267598</v>
      </c>
      <c r="F10" s="12">
        <f t="shared" ref="F10:F41" si="1">(E10-E9)*100</f>
        <v>6.8826715751396428</v>
      </c>
      <c r="G10" s="2">
        <v>20090</v>
      </c>
      <c r="H10" s="1">
        <v>29.4</v>
      </c>
      <c r="I10" s="2">
        <v>20090</v>
      </c>
      <c r="J10" s="1">
        <v>15.558</v>
      </c>
      <c r="K10" s="2">
        <v>20090</v>
      </c>
      <c r="L10" s="1">
        <v>426.2</v>
      </c>
      <c r="M10" s="12"/>
      <c r="P10" s="12"/>
      <c r="Q10" s="12"/>
      <c r="R10" s="12"/>
    </row>
    <row r="11" spans="1:18" x14ac:dyDescent="0.25">
      <c r="A11" s="2">
        <v>20455</v>
      </c>
      <c r="B11" s="1">
        <v>2.1323599999999998</v>
      </c>
      <c r="C11" s="2">
        <v>20455</v>
      </c>
      <c r="D11" s="1">
        <v>2797.433</v>
      </c>
      <c r="E11" s="12">
        <f t="shared" si="0"/>
        <v>7.9364574899439582</v>
      </c>
      <c r="F11" s="12">
        <f t="shared" si="1"/>
        <v>2.1099463117198347</v>
      </c>
      <c r="G11" s="2">
        <v>20455</v>
      </c>
      <c r="H11" s="1">
        <v>30.6</v>
      </c>
      <c r="I11" s="2">
        <v>20455</v>
      </c>
      <c r="J11" s="1">
        <v>16.09</v>
      </c>
      <c r="K11" s="2">
        <v>20455</v>
      </c>
      <c r="L11" s="1">
        <v>450.2</v>
      </c>
      <c r="M11" s="12"/>
      <c r="P11" s="12"/>
      <c r="Q11" s="12"/>
      <c r="R11" s="12"/>
    </row>
    <row r="12" spans="1:18" x14ac:dyDescent="0.25">
      <c r="A12" s="2">
        <v>20821</v>
      </c>
      <c r="B12" s="1">
        <v>2.1032099999999998</v>
      </c>
      <c r="C12" s="2">
        <v>20821</v>
      </c>
      <c r="D12" s="1">
        <v>2856.2689999999998</v>
      </c>
      <c r="E12" s="12">
        <f t="shared" si="0"/>
        <v>7.9572715066991648</v>
      </c>
      <c r="F12" s="12">
        <f t="shared" si="1"/>
        <v>2.0814016755206666</v>
      </c>
      <c r="G12" s="2">
        <v>20821</v>
      </c>
      <c r="H12" s="1">
        <v>29.8</v>
      </c>
      <c r="I12" s="2">
        <v>20821</v>
      </c>
      <c r="J12" s="1">
        <v>16.625</v>
      </c>
      <c r="K12" s="2">
        <v>20821</v>
      </c>
      <c r="L12" s="1">
        <v>474.9</v>
      </c>
      <c r="M12" s="12"/>
      <c r="P12" s="12"/>
      <c r="Q12" s="12"/>
      <c r="R12" s="12"/>
    </row>
    <row r="13" spans="1:18" x14ac:dyDescent="0.25">
      <c r="A13" s="2">
        <v>21186</v>
      </c>
      <c r="B13" s="1">
        <v>-0.73290999999999995</v>
      </c>
      <c r="C13" s="2">
        <v>21186</v>
      </c>
      <c r="D13" s="1">
        <v>2835.335</v>
      </c>
      <c r="E13" s="12">
        <f t="shared" si="0"/>
        <v>7.9499153749656584</v>
      </c>
      <c r="F13" s="12">
        <f t="shared" si="1"/>
        <v>-0.73561317335064658</v>
      </c>
      <c r="G13" s="2">
        <v>21186</v>
      </c>
      <c r="H13" s="1">
        <v>26.1</v>
      </c>
      <c r="I13" s="2">
        <v>21186</v>
      </c>
      <c r="J13" s="1">
        <v>17</v>
      </c>
      <c r="K13" s="2">
        <v>21186</v>
      </c>
      <c r="L13" s="1">
        <v>482.1</v>
      </c>
      <c r="M13" s="12"/>
      <c r="P13" s="12"/>
      <c r="Q13" s="12"/>
      <c r="R13" s="12"/>
    </row>
    <row r="14" spans="1:18" x14ac:dyDescent="0.25">
      <c r="A14" s="2">
        <v>21551</v>
      </c>
      <c r="B14" s="1">
        <v>6.8999300000000003</v>
      </c>
      <c r="C14" s="2">
        <v>21551</v>
      </c>
      <c r="D14" s="1">
        <v>3030.971</v>
      </c>
      <c r="E14" s="12">
        <f t="shared" si="0"/>
        <v>8.0166383092126257</v>
      </c>
      <c r="F14" s="12">
        <f t="shared" si="1"/>
        <v>6.6722934246967291</v>
      </c>
      <c r="G14" s="2">
        <v>21551</v>
      </c>
      <c r="H14" s="1">
        <v>32.200000000000003</v>
      </c>
      <c r="I14" s="2">
        <v>21551</v>
      </c>
      <c r="J14" s="1">
        <v>17.236999999999998</v>
      </c>
      <c r="K14" s="2">
        <v>21551</v>
      </c>
      <c r="L14" s="1">
        <v>522.5</v>
      </c>
      <c r="M14" s="12"/>
      <c r="P14" s="12"/>
      <c r="Q14" s="12"/>
      <c r="R14" s="12"/>
    </row>
    <row r="15" spans="1:18" x14ac:dyDescent="0.25">
      <c r="A15" s="2">
        <v>21916</v>
      </c>
      <c r="B15" s="1">
        <v>2.5647199999999999</v>
      </c>
      <c r="C15" s="2">
        <v>21916</v>
      </c>
      <c r="D15" s="1">
        <v>3108.7069999999999</v>
      </c>
      <c r="E15" s="12">
        <f t="shared" si="0"/>
        <v>8.0419621630959366</v>
      </c>
      <c r="F15" s="12">
        <f t="shared" si="1"/>
        <v>2.5323853883310932</v>
      </c>
      <c r="G15" s="2">
        <v>21916</v>
      </c>
      <c r="H15" s="1">
        <v>31.1</v>
      </c>
      <c r="I15" s="2">
        <v>21916</v>
      </c>
      <c r="J15" s="1">
        <v>17.477</v>
      </c>
      <c r="K15" s="2">
        <v>21916</v>
      </c>
      <c r="L15" s="1">
        <v>543.29999999999995</v>
      </c>
      <c r="M15" s="12"/>
      <c r="P15" s="12"/>
      <c r="Q15" s="12"/>
      <c r="R15" s="12"/>
    </row>
    <row r="16" spans="1:18" x14ac:dyDescent="0.25">
      <c r="A16" s="2">
        <v>22282</v>
      </c>
      <c r="B16" s="1">
        <v>2.55463</v>
      </c>
      <c r="C16" s="2">
        <v>22282</v>
      </c>
      <c r="D16" s="1">
        <v>3188.123</v>
      </c>
      <c r="E16" s="12">
        <f t="shared" si="0"/>
        <v>8.067187621349019</v>
      </c>
      <c r="F16" s="12">
        <f t="shared" si="1"/>
        <v>2.5225458253082422</v>
      </c>
      <c r="G16" s="2">
        <v>22282</v>
      </c>
      <c r="H16" s="1">
        <v>31</v>
      </c>
      <c r="I16" s="2">
        <v>22282</v>
      </c>
      <c r="J16" s="1">
        <v>17.667999999999999</v>
      </c>
      <c r="K16" s="2">
        <v>22282</v>
      </c>
      <c r="L16" s="1">
        <v>563.29999999999995</v>
      </c>
      <c r="P16" s="12"/>
      <c r="Q16" s="12"/>
      <c r="R16" s="12"/>
    </row>
    <row r="17" spans="1:18" x14ac:dyDescent="0.25">
      <c r="A17" s="2">
        <v>22647</v>
      </c>
      <c r="B17" s="1">
        <v>6.1152600000000001</v>
      </c>
      <c r="C17" s="2">
        <v>22647</v>
      </c>
      <c r="D17" s="1">
        <v>3383.085</v>
      </c>
      <c r="E17" s="12">
        <f t="shared" si="0"/>
        <v>8.1265432940932065</v>
      </c>
      <c r="F17" s="12">
        <f t="shared" si="1"/>
        <v>5.9355672744187515</v>
      </c>
      <c r="G17" s="2">
        <v>22647</v>
      </c>
      <c r="H17" s="1">
        <v>35.1</v>
      </c>
      <c r="I17" s="2">
        <v>22647</v>
      </c>
      <c r="J17" s="1">
        <v>17.885999999999999</v>
      </c>
      <c r="K17" s="2">
        <v>22647</v>
      </c>
      <c r="L17" s="1">
        <v>605.1</v>
      </c>
      <c r="P17" s="12"/>
      <c r="Q17" s="12"/>
      <c r="R17" s="12"/>
    </row>
    <row r="18" spans="1:18" x14ac:dyDescent="0.25">
      <c r="A18" s="2">
        <v>23012</v>
      </c>
      <c r="B18" s="1">
        <v>4.3548099999999996</v>
      </c>
      <c r="C18" s="2">
        <v>23012</v>
      </c>
      <c r="D18" s="1">
        <v>3530.4119999999998</v>
      </c>
      <c r="E18" s="12">
        <f t="shared" si="0"/>
        <v>8.1691698569978275</v>
      </c>
      <c r="F18" s="12">
        <f t="shared" si="1"/>
        <v>4.2626562904620968</v>
      </c>
      <c r="G18" s="2">
        <v>23012</v>
      </c>
      <c r="H18" s="1">
        <v>38.1</v>
      </c>
      <c r="I18" s="2">
        <v>23012</v>
      </c>
      <c r="J18" s="1">
        <v>18.087</v>
      </c>
      <c r="K18" s="2">
        <v>23012</v>
      </c>
      <c r="L18" s="1">
        <v>638.6</v>
      </c>
      <c r="P18" s="12"/>
      <c r="Q18" s="12"/>
      <c r="R18" s="12"/>
    </row>
    <row r="19" spans="1:18" x14ac:dyDescent="0.25">
      <c r="A19" s="2">
        <v>23377</v>
      </c>
      <c r="B19" s="1">
        <v>5.7679099999999996</v>
      </c>
      <c r="C19" s="2">
        <v>23377</v>
      </c>
      <c r="D19" s="1">
        <v>3734.0430000000001</v>
      </c>
      <c r="E19" s="12">
        <f t="shared" si="0"/>
        <v>8.225246839836112</v>
      </c>
      <c r="F19" s="12">
        <f t="shared" si="1"/>
        <v>5.607698283828455</v>
      </c>
      <c r="G19" s="2">
        <v>23377</v>
      </c>
      <c r="H19" s="1">
        <v>43.3</v>
      </c>
      <c r="I19" s="2">
        <v>23377</v>
      </c>
      <c r="J19" s="1">
        <v>18.364999999999998</v>
      </c>
      <c r="K19" s="2">
        <v>23377</v>
      </c>
      <c r="L19" s="1">
        <v>685.8</v>
      </c>
      <c r="Q19" s="12"/>
      <c r="R19" s="12"/>
    </row>
    <row r="20" spans="1:18" x14ac:dyDescent="0.25">
      <c r="A20" s="2">
        <v>23743</v>
      </c>
      <c r="B20" s="1">
        <v>6.4974299999999996</v>
      </c>
      <c r="C20" s="2">
        <v>23743</v>
      </c>
      <c r="D20" s="1">
        <v>3976.66</v>
      </c>
      <c r="E20" s="12">
        <f t="shared" si="0"/>
        <v>8.2881975499765126</v>
      </c>
      <c r="F20" s="12">
        <f t="shared" si="1"/>
        <v>6.2950710140400545</v>
      </c>
      <c r="G20" s="2">
        <v>23743</v>
      </c>
      <c r="H20" s="1">
        <v>52.1</v>
      </c>
      <c r="I20" s="2">
        <v>23743</v>
      </c>
      <c r="J20" s="1">
        <v>18.7</v>
      </c>
      <c r="K20" s="2">
        <v>23743</v>
      </c>
      <c r="L20" s="1">
        <v>743.7</v>
      </c>
      <c r="Q20" s="12"/>
      <c r="R20" s="12"/>
    </row>
    <row r="21" spans="1:18" x14ac:dyDescent="0.25">
      <c r="A21" s="2">
        <v>24108</v>
      </c>
      <c r="B21" s="1">
        <v>6.5952599999999997</v>
      </c>
      <c r="C21" s="2">
        <v>24108</v>
      </c>
      <c r="D21" s="1">
        <v>4238.9309999999996</v>
      </c>
      <c r="E21" s="12">
        <f t="shared" si="0"/>
        <v>8.3520663937962372</v>
      </c>
      <c r="F21" s="12">
        <f t="shared" si="1"/>
        <v>6.3868843819724574</v>
      </c>
      <c r="G21" s="2">
        <v>24108</v>
      </c>
      <c r="H21" s="1">
        <v>56.5</v>
      </c>
      <c r="I21" s="2">
        <v>24108</v>
      </c>
      <c r="J21" s="1">
        <v>19.225999999999999</v>
      </c>
      <c r="K21" s="2">
        <v>24108</v>
      </c>
      <c r="L21" s="1">
        <v>815.1</v>
      </c>
      <c r="Q21" s="12"/>
      <c r="R21" s="12"/>
    </row>
    <row r="22" spans="1:18" x14ac:dyDescent="0.25">
      <c r="A22" s="2">
        <v>24473</v>
      </c>
      <c r="B22" s="1">
        <v>2.7438799999999999</v>
      </c>
      <c r="C22" s="2">
        <v>24473</v>
      </c>
      <c r="D22" s="1">
        <v>4355.2420000000002</v>
      </c>
      <c r="E22" s="12">
        <f t="shared" si="0"/>
        <v>8.3791354560550264</v>
      </c>
      <c r="F22" s="12">
        <f t="shared" si="1"/>
        <v>2.7069062258789245</v>
      </c>
      <c r="G22" s="2">
        <v>24473</v>
      </c>
      <c r="H22" s="1">
        <v>54.7</v>
      </c>
      <c r="I22" s="2">
        <v>24473</v>
      </c>
      <c r="J22" s="1">
        <v>19.785</v>
      </c>
      <c r="K22" s="2">
        <v>24473</v>
      </c>
      <c r="L22" s="1">
        <v>861.7</v>
      </c>
      <c r="Q22" s="12"/>
      <c r="R22" s="12"/>
    </row>
    <row r="23" spans="1:18" x14ac:dyDescent="0.25">
      <c r="A23" s="2">
        <v>24838</v>
      </c>
      <c r="B23" s="1">
        <v>4.9091399999999998</v>
      </c>
      <c r="C23" s="2">
        <v>24838</v>
      </c>
      <c r="D23" s="1">
        <v>4569.0469999999996</v>
      </c>
      <c r="E23" s="12">
        <f t="shared" si="0"/>
        <v>8.4270599282251801</v>
      </c>
      <c r="F23" s="12">
        <f t="shared" si="1"/>
        <v>4.792447217015372</v>
      </c>
      <c r="G23" s="2">
        <v>24838</v>
      </c>
      <c r="H23" s="1">
        <v>58.3</v>
      </c>
      <c r="I23" s="2">
        <v>24838</v>
      </c>
      <c r="J23" s="1">
        <v>20.625</v>
      </c>
      <c r="K23" s="2">
        <v>24838</v>
      </c>
      <c r="L23" s="1">
        <v>942.5</v>
      </c>
      <c r="Q23" s="12"/>
      <c r="R23" s="12"/>
    </row>
    <row r="24" spans="1:18" x14ac:dyDescent="0.25">
      <c r="A24" s="2">
        <v>25204</v>
      </c>
      <c r="B24" s="1">
        <v>3.1393</v>
      </c>
      <c r="C24" s="2">
        <v>25204</v>
      </c>
      <c r="D24" s="1">
        <v>4712.4830000000002</v>
      </c>
      <c r="E24" s="12">
        <f t="shared" si="0"/>
        <v>8.457970224322704</v>
      </c>
      <c r="F24" s="12">
        <f t="shared" si="1"/>
        <v>3.0910296097523826</v>
      </c>
      <c r="G24" s="2">
        <v>25204</v>
      </c>
      <c r="H24" s="1">
        <v>56.7</v>
      </c>
      <c r="I24" s="2">
        <v>25204</v>
      </c>
      <c r="J24" s="1">
        <v>21.641999999999999</v>
      </c>
      <c r="K24" s="2">
        <v>25204</v>
      </c>
      <c r="L24" s="1">
        <v>1019.9</v>
      </c>
      <c r="Q24" s="12"/>
      <c r="R24" s="12"/>
    </row>
    <row r="25" spans="1:18" x14ac:dyDescent="0.25">
      <c r="A25" s="2">
        <v>25569</v>
      </c>
      <c r="B25" s="1">
        <v>0.20221</v>
      </c>
      <c r="C25" s="2">
        <v>25569</v>
      </c>
      <c r="D25" s="1">
        <v>4722.0119999999997</v>
      </c>
      <c r="E25" s="12">
        <f t="shared" si="0"/>
        <v>8.4599902589382907</v>
      </c>
      <c r="F25" s="12">
        <f t="shared" si="1"/>
        <v>0.20200346155867521</v>
      </c>
      <c r="G25" s="2">
        <v>25569</v>
      </c>
      <c r="H25" s="1">
        <v>51.5</v>
      </c>
      <c r="I25" s="2">
        <v>25569</v>
      </c>
      <c r="J25" s="1">
        <v>22.785</v>
      </c>
      <c r="K25" s="2">
        <v>25569</v>
      </c>
      <c r="L25" s="1">
        <v>1075.9000000000001</v>
      </c>
      <c r="Q25" s="12"/>
      <c r="R25" s="12"/>
    </row>
    <row r="26" spans="1:18" x14ac:dyDescent="0.25">
      <c r="A26" s="2">
        <v>25934</v>
      </c>
      <c r="B26" s="1">
        <v>3.29548</v>
      </c>
      <c r="C26" s="2">
        <v>25934</v>
      </c>
      <c r="D26" s="1">
        <v>4877.625</v>
      </c>
      <c r="E26" s="12">
        <f t="shared" si="0"/>
        <v>8.4924137000520137</v>
      </c>
      <c r="F26" s="12">
        <f t="shared" si="1"/>
        <v>3.2423441113722973</v>
      </c>
      <c r="G26" s="2">
        <v>25934</v>
      </c>
      <c r="H26" s="1">
        <v>61.1</v>
      </c>
      <c r="I26" s="2">
        <v>25934</v>
      </c>
      <c r="J26" s="1">
        <v>23.94</v>
      </c>
      <c r="K26" s="2">
        <v>25934</v>
      </c>
      <c r="L26" s="1">
        <v>1167.8</v>
      </c>
      <c r="Q26" s="12"/>
      <c r="R26" s="12"/>
    </row>
    <row r="27" spans="1:18" x14ac:dyDescent="0.25">
      <c r="A27" s="2">
        <v>26299</v>
      </c>
      <c r="B27" s="1">
        <v>5.2632599999999998</v>
      </c>
      <c r="C27" s="2">
        <v>26299</v>
      </c>
      <c r="D27" s="1">
        <v>5134.3469999999998</v>
      </c>
      <c r="E27" s="12">
        <f t="shared" si="0"/>
        <v>8.5437079477719315</v>
      </c>
      <c r="F27" s="12">
        <f t="shared" si="1"/>
        <v>5.1294247719917863</v>
      </c>
      <c r="G27" s="2">
        <v>26299</v>
      </c>
      <c r="H27" s="1">
        <v>73.599999999999994</v>
      </c>
      <c r="I27" s="2">
        <v>26299</v>
      </c>
      <c r="J27" s="1">
        <v>24.972999999999999</v>
      </c>
      <c r="K27" s="2">
        <v>26299</v>
      </c>
      <c r="L27" s="1">
        <v>1282.4000000000001</v>
      </c>
      <c r="Q27" s="12"/>
      <c r="R27" s="12"/>
    </row>
    <row r="28" spans="1:18" x14ac:dyDescent="0.25">
      <c r="A28" s="2">
        <v>26665</v>
      </c>
      <c r="B28" s="1">
        <v>5.6431300000000002</v>
      </c>
      <c r="C28" s="2">
        <v>26665</v>
      </c>
      <c r="D28" s="1">
        <v>5424.085</v>
      </c>
      <c r="E28" s="12">
        <f t="shared" si="0"/>
        <v>8.5986045005888858</v>
      </c>
      <c r="F28" s="12">
        <f t="shared" si="1"/>
        <v>5.4896552816954269</v>
      </c>
      <c r="G28" s="2">
        <v>26665</v>
      </c>
      <c r="H28" s="1">
        <v>96.2</v>
      </c>
      <c r="I28" s="2">
        <v>26665</v>
      </c>
      <c r="J28" s="1">
        <v>26.335000000000001</v>
      </c>
      <c r="K28" s="2">
        <v>26665</v>
      </c>
      <c r="L28" s="1">
        <v>1428.6</v>
      </c>
      <c r="Q28" s="12"/>
      <c r="R28" s="12"/>
    </row>
    <row r="29" spans="1:18" x14ac:dyDescent="0.25">
      <c r="A29" s="2">
        <v>27030</v>
      </c>
      <c r="B29" s="1">
        <v>-0.51715999999999995</v>
      </c>
      <c r="C29" s="2">
        <v>27030</v>
      </c>
      <c r="D29" s="1">
        <v>5396.0339999999997</v>
      </c>
      <c r="E29" s="12">
        <f t="shared" si="0"/>
        <v>8.5934195182714728</v>
      </c>
      <c r="F29" s="12">
        <f t="shared" si="1"/>
        <v>-0.51849823174130449</v>
      </c>
      <c r="G29" s="2">
        <v>27030</v>
      </c>
      <c r="H29" s="1">
        <v>108.8</v>
      </c>
      <c r="I29" s="2">
        <v>27030</v>
      </c>
      <c r="J29" s="1">
        <v>28.707999999999998</v>
      </c>
      <c r="K29" s="2">
        <v>27030</v>
      </c>
      <c r="L29" s="1">
        <v>1548.8</v>
      </c>
      <c r="Q29" s="12"/>
      <c r="R29" s="12"/>
    </row>
    <row r="30" spans="1:18" x14ac:dyDescent="0.25">
      <c r="A30" s="2">
        <v>27395</v>
      </c>
      <c r="B30" s="1">
        <v>-0.19767999999999999</v>
      </c>
      <c r="C30" s="2">
        <v>27395</v>
      </c>
      <c r="D30" s="1">
        <v>5385.3670000000002</v>
      </c>
      <c r="E30" s="12">
        <f t="shared" si="0"/>
        <v>8.5914407395430654</v>
      </c>
      <c r="F30" s="12">
        <f t="shared" si="1"/>
        <v>-0.19787787284073488</v>
      </c>
      <c r="G30" s="2">
        <v>27395</v>
      </c>
      <c r="H30" s="1">
        <v>103.1</v>
      </c>
      <c r="I30" s="2">
        <v>27395</v>
      </c>
      <c r="J30" s="1">
        <v>31.353000000000002</v>
      </c>
      <c r="K30" s="2">
        <v>27395</v>
      </c>
      <c r="L30" s="1">
        <v>1688.9</v>
      </c>
      <c r="Q30" s="12"/>
      <c r="R30" s="12"/>
    </row>
    <row r="31" spans="1:18" x14ac:dyDescent="0.25">
      <c r="A31" s="2">
        <v>27760</v>
      </c>
      <c r="B31" s="1">
        <v>5.3860999999999999</v>
      </c>
      <c r="C31" s="2">
        <v>27760</v>
      </c>
      <c r="D31" s="1">
        <v>5675.4279999999999</v>
      </c>
      <c r="E31" s="12">
        <f t="shared" si="0"/>
        <v>8.6439012580079737</v>
      </c>
      <c r="F31" s="12">
        <f t="shared" si="1"/>
        <v>5.246051846490829</v>
      </c>
      <c r="G31" s="2">
        <v>27760</v>
      </c>
      <c r="H31" s="1">
        <v>130.9</v>
      </c>
      <c r="I31" s="2">
        <v>27760</v>
      </c>
      <c r="J31" s="1">
        <v>33.079000000000001</v>
      </c>
      <c r="K31" s="2">
        <v>27760</v>
      </c>
      <c r="L31" s="1">
        <v>1877.6</v>
      </c>
      <c r="Q31" s="12"/>
      <c r="R31" s="12"/>
    </row>
    <row r="32" spans="1:18" x14ac:dyDescent="0.25">
      <c r="A32" s="2">
        <v>28126</v>
      </c>
      <c r="B32" s="1">
        <v>4.6085900000000004</v>
      </c>
      <c r="C32" s="2">
        <v>28126</v>
      </c>
      <c r="D32" s="1">
        <v>5936.9849999999997</v>
      </c>
      <c r="E32" s="12">
        <f t="shared" si="0"/>
        <v>8.6889567077389334</v>
      </c>
      <c r="F32" s="12">
        <f t="shared" si="1"/>
        <v>4.5055449730959651</v>
      </c>
      <c r="G32" s="2">
        <v>28126</v>
      </c>
      <c r="H32" s="1">
        <v>154</v>
      </c>
      <c r="I32" s="2">
        <v>28126</v>
      </c>
      <c r="J32" s="1">
        <v>35.127000000000002</v>
      </c>
      <c r="K32" s="2">
        <v>28126</v>
      </c>
      <c r="L32" s="1">
        <v>2086</v>
      </c>
      <c r="Q32" s="12"/>
      <c r="R32" s="12"/>
    </row>
    <row r="33" spans="1:18" x14ac:dyDescent="0.25">
      <c r="A33" s="2">
        <v>28491</v>
      </c>
      <c r="B33" s="1">
        <v>5.5617000000000001</v>
      </c>
      <c r="C33" s="2">
        <v>28491</v>
      </c>
      <c r="D33" s="1">
        <v>6267.1819999999998</v>
      </c>
      <c r="E33" s="12">
        <f t="shared" si="0"/>
        <v>8.7430820908114502</v>
      </c>
      <c r="F33" s="12">
        <f t="shared" si="1"/>
        <v>5.4125383072516797</v>
      </c>
      <c r="G33" s="2">
        <v>28491</v>
      </c>
      <c r="H33" s="1">
        <v>185.6</v>
      </c>
      <c r="I33" s="2">
        <v>28491</v>
      </c>
      <c r="J33" s="1">
        <v>37.585000000000001</v>
      </c>
      <c r="K33" s="2">
        <v>28491</v>
      </c>
      <c r="L33" s="1">
        <v>2356.6</v>
      </c>
      <c r="Q33" s="12"/>
      <c r="R33" s="12"/>
    </row>
    <row r="34" spans="1:18" x14ac:dyDescent="0.25">
      <c r="A34" s="2">
        <v>28856</v>
      </c>
      <c r="B34" s="1">
        <v>3.1756899999999999</v>
      </c>
      <c r="C34" s="2">
        <v>28856</v>
      </c>
      <c r="D34" s="1">
        <v>6466.2079999999996</v>
      </c>
      <c r="E34" s="12">
        <f t="shared" si="0"/>
        <v>8.7743451260327596</v>
      </c>
      <c r="F34" s="12">
        <f t="shared" si="1"/>
        <v>3.1263035221309465</v>
      </c>
      <c r="G34" s="2">
        <v>28856</v>
      </c>
      <c r="H34" s="1">
        <v>211.1</v>
      </c>
      <c r="I34" s="2">
        <v>28856</v>
      </c>
      <c r="J34" s="1">
        <v>40.701999999999998</v>
      </c>
      <c r="K34" s="2">
        <v>28856</v>
      </c>
      <c r="L34" s="1">
        <v>2632.2</v>
      </c>
      <c r="Q34" s="12"/>
      <c r="R34" s="12"/>
    </row>
    <row r="35" spans="1:18" x14ac:dyDescent="0.25">
      <c r="A35" s="2">
        <v>29221</v>
      </c>
      <c r="B35" s="1">
        <v>-0.24459</v>
      </c>
      <c r="C35" s="2">
        <v>29221</v>
      </c>
      <c r="D35" s="1">
        <v>6450.3919999999998</v>
      </c>
      <c r="E35" s="12">
        <f t="shared" si="0"/>
        <v>8.7718961831368798</v>
      </c>
      <c r="F35" s="12">
        <f t="shared" si="1"/>
        <v>-0.24489428958798243</v>
      </c>
      <c r="G35" s="2">
        <v>29221</v>
      </c>
      <c r="H35" s="1">
        <v>195.6</v>
      </c>
      <c r="I35" s="2">
        <v>29221</v>
      </c>
      <c r="J35" s="1">
        <v>44.378</v>
      </c>
      <c r="K35" s="2">
        <v>29221</v>
      </c>
      <c r="L35" s="1">
        <v>2862.5</v>
      </c>
      <c r="Q35" s="12"/>
      <c r="R35" s="12"/>
    </row>
    <row r="36" spans="1:18" x14ac:dyDescent="0.25">
      <c r="A36" s="2">
        <v>29587</v>
      </c>
      <c r="B36" s="1">
        <v>2.5944600000000002</v>
      </c>
      <c r="C36" s="2">
        <v>29587</v>
      </c>
      <c r="D36" s="1">
        <v>6617.7449999999999</v>
      </c>
      <c r="E36" s="12">
        <f t="shared" si="0"/>
        <v>8.7975099564608765</v>
      </c>
      <c r="F36" s="12">
        <f t="shared" si="1"/>
        <v>2.5613773323996725</v>
      </c>
      <c r="G36" s="2">
        <v>29587</v>
      </c>
      <c r="H36" s="1">
        <v>192.3</v>
      </c>
      <c r="I36" s="2">
        <v>29587</v>
      </c>
      <c r="J36" s="1">
        <v>48.521999999999998</v>
      </c>
      <c r="K36" s="2">
        <v>29587</v>
      </c>
      <c r="L36" s="1">
        <v>3211</v>
      </c>
      <c r="Q36" s="12"/>
      <c r="R36" s="12"/>
    </row>
    <row r="37" spans="1:18" x14ac:dyDescent="0.25">
      <c r="A37" s="2">
        <v>29952</v>
      </c>
      <c r="B37" s="1">
        <v>-1.91089</v>
      </c>
      <c r="C37" s="2">
        <v>29952</v>
      </c>
      <c r="D37" s="1">
        <v>6491.2870000000003</v>
      </c>
      <c r="E37" s="12">
        <f t="shared" si="0"/>
        <v>8.7782160951230264</v>
      </c>
      <c r="F37" s="12">
        <f t="shared" si="1"/>
        <v>-1.929386133785016</v>
      </c>
      <c r="G37" s="2">
        <v>29952</v>
      </c>
      <c r="H37" s="1">
        <v>165.8</v>
      </c>
      <c r="I37" s="2">
        <v>29952</v>
      </c>
      <c r="J37" s="1">
        <v>51.53</v>
      </c>
      <c r="K37" s="2">
        <v>29952</v>
      </c>
      <c r="L37" s="1">
        <v>3345</v>
      </c>
      <c r="Q37" s="12"/>
      <c r="R37" s="12"/>
    </row>
    <row r="38" spans="1:18" x14ac:dyDescent="0.25">
      <c r="A38" s="2">
        <v>30317</v>
      </c>
      <c r="B38" s="1">
        <v>4.63246</v>
      </c>
      <c r="C38" s="2">
        <v>30317</v>
      </c>
      <c r="D38" s="1">
        <v>6791.9930000000004</v>
      </c>
      <c r="E38" s="12">
        <f t="shared" si="0"/>
        <v>8.8234996973663886</v>
      </c>
      <c r="F38" s="12">
        <f t="shared" si="1"/>
        <v>4.5283602243362253</v>
      </c>
      <c r="G38" s="2">
        <v>30317</v>
      </c>
      <c r="H38" s="1">
        <v>183.2</v>
      </c>
      <c r="I38" s="2">
        <v>30317</v>
      </c>
      <c r="J38" s="1">
        <v>53.554000000000002</v>
      </c>
      <c r="K38" s="2">
        <v>30317</v>
      </c>
      <c r="L38" s="1">
        <v>3638.1</v>
      </c>
      <c r="Q38" s="12"/>
      <c r="R38" s="12"/>
    </row>
    <row r="39" spans="1:18" x14ac:dyDescent="0.25">
      <c r="A39" s="2">
        <v>30682</v>
      </c>
      <c r="B39" s="1">
        <v>7.2590899999999996</v>
      </c>
      <c r="C39" s="2">
        <v>30682</v>
      </c>
      <c r="D39" s="1">
        <v>7285.03</v>
      </c>
      <c r="E39" s="12">
        <f t="shared" si="0"/>
        <v>8.893576836671615</v>
      </c>
      <c r="F39" s="12">
        <f t="shared" si="1"/>
        <v>7.007713930522641</v>
      </c>
      <c r="G39" s="2">
        <v>30682</v>
      </c>
      <c r="H39" s="1">
        <v>200.7</v>
      </c>
      <c r="I39" s="2">
        <v>30682</v>
      </c>
      <c r="J39" s="1">
        <v>55.459000000000003</v>
      </c>
      <c r="K39" s="2">
        <v>30682</v>
      </c>
      <c r="L39" s="1">
        <v>4040.7</v>
      </c>
      <c r="Q39" s="12"/>
      <c r="R39" s="12"/>
    </row>
    <row r="40" spans="1:18" x14ac:dyDescent="0.25">
      <c r="A40" s="2">
        <v>31048</v>
      </c>
      <c r="B40" s="1">
        <v>4.2387300000000003</v>
      </c>
      <c r="C40" s="2">
        <v>31048</v>
      </c>
      <c r="D40" s="1">
        <v>7593.8230000000003</v>
      </c>
      <c r="E40" s="12">
        <f t="shared" si="0"/>
        <v>8.9350904326454774</v>
      </c>
      <c r="F40" s="12">
        <f t="shared" si="1"/>
        <v>4.1513595973862394</v>
      </c>
      <c r="G40" s="2">
        <v>31048</v>
      </c>
      <c r="H40" s="1">
        <v>190.3</v>
      </c>
      <c r="I40" s="2">
        <v>31048</v>
      </c>
      <c r="J40" s="1">
        <v>57.235999999999997</v>
      </c>
      <c r="K40" s="2">
        <v>31048</v>
      </c>
      <c r="L40" s="1">
        <v>4346.8</v>
      </c>
      <c r="Q40" s="12"/>
      <c r="R40" s="12"/>
    </row>
    <row r="41" spans="1:18" x14ac:dyDescent="0.25">
      <c r="A41" s="2">
        <v>31413</v>
      </c>
      <c r="B41" s="1">
        <v>3.5116200000000002</v>
      </c>
      <c r="C41" s="2">
        <v>31413</v>
      </c>
      <c r="D41" s="1">
        <v>7860.4889999999996</v>
      </c>
      <c r="E41" s="12">
        <f t="shared" si="0"/>
        <v>8.9696040972285154</v>
      </c>
      <c r="F41" s="12">
        <f t="shared" si="1"/>
        <v>3.4513664583037951</v>
      </c>
      <c r="G41" s="2">
        <v>31413</v>
      </c>
      <c r="H41" s="1">
        <v>156.5</v>
      </c>
      <c r="I41" s="2">
        <v>31413</v>
      </c>
      <c r="J41" s="1">
        <v>58.393000000000001</v>
      </c>
      <c r="K41" s="2">
        <v>31413</v>
      </c>
      <c r="L41" s="1">
        <v>4590.1000000000004</v>
      </c>
      <c r="Q41" s="12"/>
      <c r="R41" s="12"/>
    </row>
    <row r="42" spans="1:18" x14ac:dyDescent="0.25">
      <c r="A42" s="2">
        <v>31778</v>
      </c>
      <c r="B42" s="1">
        <v>3.4617399999999998</v>
      </c>
      <c r="C42" s="2">
        <v>31778</v>
      </c>
      <c r="D42" s="1">
        <v>8132.5990000000002</v>
      </c>
      <c r="G42" s="2">
        <v>31778</v>
      </c>
      <c r="H42" s="1">
        <v>200.4</v>
      </c>
      <c r="I42" s="2">
        <v>31778</v>
      </c>
      <c r="J42" s="1">
        <v>59.878999999999998</v>
      </c>
      <c r="K42" s="2">
        <v>31778</v>
      </c>
      <c r="L42" s="1">
        <v>4870.2</v>
      </c>
      <c r="Q42" s="12"/>
      <c r="R42" s="12"/>
    </row>
    <row r="43" spans="1:18" x14ac:dyDescent="0.25">
      <c r="A43" s="2">
        <v>32143</v>
      </c>
      <c r="B43" s="1">
        <v>4.2039799999999996</v>
      </c>
      <c r="C43" s="2">
        <v>32143</v>
      </c>
      <c r="D43" s="1">
        <v>8474.4920000000002</v>
      </c>
      <c r="G43" s="2">
        <v>32143</v>
      </c>
      <c r="H43" s="1">
        <v>246.7</v>
      </c>
      <c r="I43" s="2">
        <v>32143</v>
      </c>
      <c r="J43" s="1">
        <v>61.973999999999997</v>
      </c>
      <c r="K43" s="2">
        <v>32143</v>
      </c>
      <c r="L43" s="1">
        <v>5252.6</v>
      </c>
      <c r="Q43" s="12"/>
      <c r="R43" s="12"/>
    </row>
    <row r="44" spans="1:18" x14ac:dyDescent="0.25">
      <c r="A44" s="2">
        <v>32509</v>
      </c>
      <c r="B44" s="1">
        <v>3.6805300000000001</v>
      </c>
      <c r="C44" s="2">
        <v>32509</v>
      </c>
      <c r="D44" s="1">
        <v>8786.3979999999992</v>
      </c>
      <c r="G44" s="2">
        <v>32509</v>
      </c>
      <c r="H44" s="1">
        <v>243.3</v>
      </c>
      <c r="I44" s="2">
        <v>32509</v>
      </c>
      <c r="J44" s="1">
        <v>64.388000000000005</v>
      </c>
      <c r="K44" s="2">
        <v>32509</v>
      </c>
      <c r="L44" s="1">
        <v>5657.7</v>
      </c>
      <c r="Q44" s="12"/>
      <c r="R44" s="12"/>
    </row>
    <row r="45" spans="1:18" x14ac:dyDescent="0.25">
      <c r="A45" s="2">
        <v>32874</v>
      </c>
      <c r="B45" s="1">
        <v>1.91936</v>
      </c>
      <c r="C45" s="2">
        <v>32874</v>
      </c>
      <c r="D45" s="1">
        <v>8955.0409999999993</v>
      </c>
      <c r="G45" s="2">
        <v>32874</v>
      </c>
      <c r="H45" s="1">
        <v>258.60000000000002</v>
      </c>
      <c r="I45" s="2">
        <v>32874</v>
      </c>
      <c r="J45" s="1">
        <v>66.774000000000001</v>
      </c>
      <c r="K45" s="2">
        <v>32874</v>
      </c>
      <c r="L45" s="1">
        <v>5979.6</v>
      </c>
      <c r="Q45" s="12"/>
      <c r="R45" s="12"/>
    </row>
    <row r="46" spans="1:18" x14ac:dyDescent="0.25">
      <c r="A46" s="2">
        <v>33239</v>
      </c>
      <c r="B46" s="1">
        <v>-7.4079999999999993E-2</v>
      </c>
      <c r="C46" s="2">
        <v>33239</v>
      </c>
      <c r="D46" s="1">
        <v>8948.4069999999992</v>
      </c>
      <c r="G46" s="2">
        <v>33239</v>
      </c>
      <c r="H46" s="1">
        <v>290.7</v>
      </c>
      <c r="I46" s="2">
        <v>33239</v>
      </c>
      <c r="J46" s="1">
        <v>68.992999999999995</v>
      </c>
      <c r="K46" s="2">
        <v>33239</v>
      </c>
      <c r="L46" s="1">
        <v>6174.1</v>
      </c>
      <c r="Q46" s="12"/>
      <c r="R46" s="12"/>
    </row>
    <row r="47" spans="1:18" x14ac:dyDescent="0.25">
      <c r="A47" s="2">
        <v>33604</v>
      </c>
      <c r="B47" s="1">
        <v>3.5553900000000001</v>
      </c>
      <c r="C47" s="2">
        <v>33604</v>
      </c>
      <c r="D47" s="1">
        <v>9266.5580000000009</v>
      </c>
      <c r="G47" s="2">
        <v>33604</v>
      </c>
      <c r="H47" s="1">
        <v>313.89999999999998</v>
      </c>
      <c r="I47" s="2">
        <v>33604</v>
      </c>
      <c r="J47" s="1">
        <v>70.563999999999993</v>
      </c>
      <c r="K47" s="2">
        <v>33604</v>
      </c>
      <c r="L47" s="1">
        <v>6539.3</v>
      </c>
      <c r="Q47" s="12"/>
      <c r="R47" s="12"/>
    </row>
    <row r="48" spans="1:18" x14ac:dyDescent="0.25">
      <c r="A48" s="2">
        <v>33970</v>
      </c>
      <c r="B48" s="1">
        <v>2.7458499999999999</v>
      </c>
      <c r="C48" s="2">
        <v>33970</v>
      </c>
      <c r="D48" s="1">
        <v>9521.0040000000008</v>
      </c>
      <c r="G48" s="2">
        <v>33970</v>
      </c>
      <c r="H48" s="1">
        <v>334.9</v>
      </c>
      <c r="I48" s="2">
        <v>33970</v>
      </c>
      <c r="J48" s="1">
        <v>72.244</v>
      </c>
      <c r="K48" s="2">
        <v>33970</v>
      </c>
      <c r="L48" s="1">
        <v>6878.7</v>
      </c>
      <c r="Q48" s="12"/>
      <c r="R48" s="12"/>
    </row>
    <row r="49" spans="1:18" x14ac:dyDescent="0.25">
      <c r="A49" s="2">
        <v>34335</v>
      </c>
      <c r="B49" s="1">
        <v>4.0376399999999997</v>
      </c>
      <c r="C49" s="2">
        <v>34335</v>
      </c>
      <c r="D49" s="1">
        <v>9905.4279999999999</v>
      </c>
      <c r="G49" s="2">
        <v>34335</v>
      </c>
      <c r="H49" s="1">
        <v>408.6</v>
      </c>
      <c r="I49" s="2">
        <v>34335</v>
      </c>
      <c r="J49" s="1">
        <v>73.781000000000006</v>
      </c>
      <c r="K49" s="2">
        <v>34335</v>
      </c>
      <c r="L49" s="1">
        <v>7308.8</v>
      </c>
      <c r="Q49" s="12"/>
      <c r="R49" s="12"/>
    </row>
    <row r="50" spans="1:18" x14ac:dyDescent="0.25">
      <c r="A50" s="2">
        <v>34700</v>
      </c>
      <c r="B50" s="1">
        <v>2.7189800000000002</v>
      </c>
      <c r="C50" s="2">
        <v>34700</v>
      </c>
      <c r="D50" s="1">
        <v>10174.754999999999</v>
      </c>
      <c r="G50" s="2">
        <v>34700</v>
      </c>
      <c r="H50" s="1">
        <v>467.4</v>
      </c>
      <c r="I50" s="2">
        <v>34700</v>
      </c>
      <c r="J50" s="1">
        <v>75.320999999999998</v>
      </c>
      <c r="K50" s="2">
        <v>34700</v>
      </c>
      <c r="L50" s="1">
        <v>7664.1</v>
      </c>
      <c r="Q50" s="12"/>
      <c r="R50" s="12"/>
    </row>
    <row r="51" spans="1:18" x14ac:dyDescent="0.25">
      <c r="A51" s="2">
        <v>35065</v>
      </c>
      <c r="B51" s="1">
        <v>3.7958799999999999</v>
      </c>
      <c r="C51" s="2">
        <v>35065</v>
      </c>
      <c r="D51" s="1">
        <v>10560.976000000001</v>
      </c>
      <c r="G51" s="2">
        <v>35065</v>
      </c>
      <c r="H51" s="1">
        <v>507.3</v>
      </c>
      <c r="I51" s="2">
        <v>35065</v>
      </c>
      <c r="J51" s="1">
        <v>76.694999999999993</v>
      </c>
      <c r="K51" s="2">
        <v>35065</v>
      </c>
      <c r="L51" s="1">
        <v>8100.2</v>
      </c>
      <c r="Q51" s="12"/>
      <c r="R51" s="12"/>
    </row>
    <row r="52" spans="1:18" x14ac:dyDescent="0.25">
      <c r="A52" s="2">
        <v>35431</v>
      </c>
      <c r="B52" s="1">
        <v>4.4870299999999999</v>
      </c>
      <c r="C52" s="2">
        <v>35431</v>
      </c>
      <c r="D52" s="1">
        <v>11034.85</v>
      </c>
      <c r="G52" s="2">
        <v>35431</v>
      </c>
      <c r="H52" s="1">
        <v>551.5</v>
      </c>
      <c r="I52" s="2">
        <v>35431</v>
      </c>
      <c r="J52" s="1">
        <v>78.009</v>
      </c>
      <c r="K52" s="2">
        <v>35431</v>
      </c>
      <c r="L52" s="1">
        <v>8608.5</v>
      </c>
      <c r="Q52" s="12"/>
      <c r="R52" s="12"/>
    </row>
    <row r="53" spans="1:18" x14ac:dyDescent="0.25">
      <c r="A53" s="2">
        <v>35796</v>
      </c>
      <c r="B53" s="1">
        <v>4.44991</v>
      </c>
      <c r="C53" s="2">
        <v>35796</v>
      </c>
      <c r="D53" s="1">
        <v>11525.891</v>
      </c>
      <c r="G53" s="2">
        <v>35796</v>
      </c>
      <c r="H53" s="1">
        <v>479.7</v>
      </c>
      <c r="I53" s="2">
        <v>35796</v>
      </c>
      <c r="J53" s="1">
        <v>78.855000000000004</v>
      </c>
      <c r="K53" s="2">
        <v>35796</v>
      </c>
      <c r="L53" s="1">
        <v>9089.2000000000007</v>
      </c>
      <c r="Q53" s="12"/>
      <c r="R53" s="12"/>
    </row>
    <row r="54" spans="1:18" x14ac:dyDescent="0.25">
      <c r="A54" s="2">
        <v>36161</v>
      </c>
      <c r="B54" s="1">
        <v>4.6852099999999997</v>
      </c>
      <c r="C54" s="2">
        <v>36161</v>
      </c>
      <c r="D54" s="1">
        <v>12065.903</v>
      </c>
      <c r="G54" s="2">
        <v>36161</v>
      </c>
      <c r="H54" s="1">
        <v>507.4</v>
      </c>
      <c r="I54" s="2">
        <v>36161</v>
      </c>
      <c r="J54" s="1">
        <v>80.061000000000007</v>
      </c>
      <c r="K54" s="2">
        <v>36161</v>
      </c>
      <c r="L54" s="1">
        <v>9660.6</v>
      </c>
      <c r="Q54" s="12"/>
      <c r="R54" s="12"/>
    </row>
    <row r="55" spans="1:18" x14ac:dyDescent="0.25">
      <c r="A55" s="2">
        <v>36526</v>
      </c>
      <c r="B55" s="1">
        <v>4.0921700000000003</v>
      </c>
      <c r="C55" s="2">
        <v>36526</v>
      </c>
      <c r="D55" s="1">
        <v>12559.66</v>
      </c>
      <c r="G55" s="2">
        <v>36526</v>
      </c>
      <c r="H55" s="1">
        <v>482</v>
      </c>
      <c r="I55" s="2">
        <v>36526</v>
      </c>
      <c r="J55" s="1">
        <v>81.882999999999996</v>
      </c>
      <c r="K55" s="2">
        <v>36526</v>
      </c>
      <c r="L55" s="1">
        <v>10284.799999999999</v>
      </c>
      <c r="Q55" s="12"/>
      <c r="R55" s="12"/>
    </row>
    <row r="56" spans="1:18" x14ac:dyDescent="0.25">
      <c r="A56" s="2">
        <v>36892</v>
      </c>
      <c r="B56" s="1">
        <v>0.97597999999999996</v>
      </c>
      <c r="C56" s="2">
        <v>36892</v>
      </c>
      <c r="D56" s="1">
        <v>12682.24</v>
      </c>
      <c r="G56" s="2">
        <v>36892</v>
      </c>
      <c r="H56" s="1">
        <v>487.3</v>
      </c>
      <c r="I56" s="2">
        <v>36892</v>
      </c>
      <c r="J56" s="1">
        <v>83.753</v>
      </c>
      <c r="K56" s="2">
        <v>36892</v>
      </c>
      <c r="L56" s="1">
        <v>10621.8</v>
      </c>
      <c r="Q56" s="12"/>
      <c r="R56" s="12"/>
    </row>
    <row r="57" spans="1:18" x14ac:dyDescent="0.25">
      <c r="A57" s="2">
        <v>37257</v>
      </c>
      <c r="B57" s="1">
        <v>1.78613</v>
      </c>
      <c r="C57" s="2">
        <v>37257</v>
      </c>
      <c r="D57" s="1">
        <v>12908.761</v>
      </c>
      <c r="G57" s="2">
        <v>37257</v>
      </c>
      <c r="H57" s="1">
        <v>596.6</v>
      </c>
      <c r="I57" s="2">
        <v>37257</v>
      </c>
      <c r="J57" s="1">
        <v>85.037999999999997</v>
      </c>
      <c r="K57" s="2">
        <v>37257</v>
      </c>
      <c r="L57" s="1">
        <v>10977.5</v>
      </c>
      <c r="Q57" s="12"/>
      <c r="R57" s="12"/>
    </row>
    <row r="58" spans="1:18" x14ac:dyDescent="0.25">
      <c r="A58" s="2">
        <v>37622</v>
      </c>
      <c r="B58" s="1">
        <v>2.8067799999999998</v>
      </c>
      <c r="C58" s="2">
        <v>37622</v>
      </c>
      <c r="D58" s="1">
        <v>13271.081</v>
      </c>
      <c r="G58" s="2">
        <v>37622</v>
      </c>
      <c r="H58" s="1">
        <v>725.7</v>
      </c>
      <c r="I58" s="2">
        <v>37622</v>
      </c>
      <c r="J58" s="1">
        <v>86.728999999999999</v>
      </c>
      <c r="K58" s="2">
        <v>37622</v>
      </c>
      <c r="L58" s="1">
        <v>11510.7</v>
      </c>
      <c r="Q58" s="12"/>
      <c r="R58" s="12"/>
    </row>
    <row r="59" spans="1:18" x14ac:dyDescent="0.25">
      <c r="A59" s="2">
        <v>37987</v>
      </c>
      <c r="B59" s="1">
        <v>3.7857400000000001</v>
      </c>
      <c r="C59" s="2">
        <v>37987</v>
      </c>
      <c r="D59" s="1">
        <v>13773.49</v>
      </c>
      <c r="G59" s="2">
        <v>37987</v>
      </c>
      <c r="H59" s="1">
        <v>948.5</v>
      </c>
      <c r="I59" s="2">
        <v>37987</v>
      </c>
      <c r="J59" s="1">
        <v>89.114000000000004</v>
      </c>
      <c r="K59" s="2">
        <v>37987</v>
      </c>
      <c r="L59" s="1">
        <v>12274.9</v>
      </c>
      <c r="Q59" s="12"/>
      <c r="R59" s="12"/>
    </row>
    <row r="60" spans="1:18" x14ac:dyDescent="0.25">
      <c r="A60" s="2">
        <v>38353</v>
      </c>
      <c r="B60" s="1">
        <v>3.3452199999999999</v>
      </c>
      <c r="C60" s="2">
        <v>38353</v>
      </c>
      <c r="D60" s="1">
        <v>14234.243</v>
      </c>
      <c r="G60" s="2">
        <v>38353</v>
      </c>
      <c r="H60" s="1">
        <v>1240.9000000000001</v>
      </c>
      <c r="I60" s="2">
        <v>38353</v>
      </c>
      <c r="J60" s="1">
        <v>91.980999999999995</v>
      </c>
      <c r="K60" s="2">
        <v>38353</v>
      </c>
      <c r="L60" s="1">
        <v>13093.7</v>
      </c>
      <c r="Q60" s="12"/>
      <c r="R60" s="12"/>
    </row>
    <row r="61" spans="1:18" x14ac:dyDescent="0.25">
      <c r="A61" s="2">
        <v>38718</v>
      </c>
      <c r="B61" s="1">
        <v>2.6666300000000001</v>
      </c>
      <c r="C61" s="2">
        <v>38718</v>
      </c>
      <c r="D61" s="1">
        <v>14613.816999999999</v>
      </c>
      <c r="G61" s="2">
        <v>38718</v>
      </c>
      <c r="H61" s="1">
        <v>1378.1</v>
      </c>
      <c r="I61" s="2">
        <v>38718</v>
      </c>
      <c r="J61" s="1">
        <v>94.811999999999998</v>
      </c>
      <c r="K61" s="2">
        <v>38718</v>
      </c>
      <c r="L61" s="1">
        <v>13855.9</v>
      </c>
      <c r="Q61" s="12"/>
      <c r="R61" s="12"/>
    </row>
    <row r="62" spans="1:18" x14ac:dyDescent="0.25">
      <c r="A62" s="2">
        <v>39083</v>
      </c>
      <c r="B62" s="1">
        <v>1.77857</v>
      </c>
      <c r="C62" s="2">
        <v>39083</v>
      </c>
      <c r="D62" s="1">
        <v>14873.734</v>
      </c>
      <c r="G62" s="2">
        <v>39083</v>
      </c>
      <c r="H62" s="1">
        <v>1302.9000000000001</v>
      </c>
      <c r="I62" s="2">
        <v>39083</v>
      </c>
      <c r="J62" s="1">
        <v>97.334000000000003</v>
      </c>
      <c r="K62" s="2">
        <v>39083</v>
      </c>
      <c r="L62" s="1">
        <v>14477.6</v>
      </c>
      <c r="Q62" s="12"/>
      <c r="R62" s="12"/>
    </row>
    <row r="63" spans="1:18" x14ac:dyDescent="0.25">
      <c r="A63" s="2">
        <v>39448</v>
      </c>
      <c r="B63" s="1">
        <v>-0.29161999999999999</v>
      </c>
      <c r="C63" s="2">
        <v>39448</v>
      </c>
      <c r="D63" s="1">
        <v>14830.359</v>
      </c>
      <c r="G63" s="2">
        <v>39448</v>
      </c>
      <c r="H63" s="1">
        <v>1073.3</v>
      </c>
      <c r="I63" s="2">
        <v>39448</v>
      </c>
      <c r="J63" s="1">
        <v>99.25</v>
      </c>
      <c r="K63" s="2">
        <v>39448</v>
      </c>
      <c r="L63" s="1">
        <v>14718.6</v>
      </c>
      <c r="Q63" s="12"/>
      <c r="R63" s="12"/>
    </row>
    <row r="64" spans="1:18" x14ac:dyDescent="0.25">
      <c r="A64" s="2">
        <v>39814</v>
      </c>
      <c r="B64" s="1">
        <v>-2.7755200000000002</v>
      </c>
      <c r="C64" s="2">
        <v>39814</v>
      </c>
      <c r="D64" s="1">
        <v>14418.739</v>
      </c>
      <c r="G64" s="2">
        <v>39814</v>
      </c>
      <c r="H64" s="1">
        <v>1203.0999999999999</v>
      </c>
      <c r="I64" s="2">
        <v>39814</v>
      </c>
      <c r="J64" s="1">
        <v>100</v>
      </c>
      <c r="K64" s="2">
        <v>39814</v>
      </c>
      <c r="L64" s="1">
        <v>14418.7</v>
      </c>
      <c r="Q64" s="12"/>
      <c r="R64" s="12"/>
    </row>
    <row r="65" spans="1:18" x14ac:dyDescent="0.25">
      <c r="A65" s="2">
        <v>40179</v>
      </c>
      <c r="B65" s="1">
        <v>2.5319099999999999</v>
      </c>
      <c r="C65" s="2">
        <v>40179</v>
      </c>
      <c r="D65" s="1">
        <v>14783.808999999999</v>
      </c>
      <c r="G65" s="2">
        <v>40179</v>
      </c>
      <c r="H65" s="1">
        <v>1470.2</v>
      </c>
      <c r="I65" s="2">
        <v>40179</v>
      </c>
      <c r="J65" s="1">
        <v>101.217</v>
      </c>
      <c r="K65" s="2">
        <v>40179</v>
      </c>
      <c r="L65" s="1">
        <v>14964.4</v>
      </c>
      <c r="Q65" s="12"/>
      <c r="R65" s="12"/>
    </row>
    <row r="66" spans="1:18" x14ac:dyDescent="0.25">
      <c r="A66" s="2">
        <v>40544</v>
      </c>
      <c r="B66" s="1">
        <v>1.60145</v>
      </c>
      <c r="C66" s="2">
        <v>40544</v>
      </c>
      <c r="D66" s="1">
        <v>15020.565000000001</v>
      </c>
      <c r="G66" s="2">
        <v>40544</v>
      </c>
      <c r="H66" s="1">
        <v>1427.7</v>
      </c>
      <c r="I66" s="2">
        <v>40544</v>
      </c>
      <c r="J66" s="1">
        <v>103.307</v>
      </c>
      <c r="K66" s="2">
        <v>40544</v>
      </c>
      <c r="L66" s="1">
        <v>15517.9</v>
      </c>
      <c r="Q66" s="12"/>
      <c r="R66" s="12"/>
    </row>
    <row r="67" spans="1:18" x14ac:dyDescent="0.25">
      <c r="A67" s="2">
        <v>40909</v>
      </c>
      <c r="B67" s="1">
        <v>2.22403</v>
      </c>
      <c r="C67" s="2">
        <v>40909</v>
      </c>
      <c r="D67" s="1">
        <v>15354.627</v>
      </c>
      <c r="G67" s="2">
        <v>40909</v>
      </c>
      <c r="H67" s="1">
        <v>1683.2</v>
      </c>
      <c r="I67" s="2">
        <v>40909</v>
      </c>
      <c r="J67" s="1">
        <v>105.21299999999999</v>
      </c>
      <c r="K67" s="2">
        <v>40909</v>
      </c>
      <c r="L67" s="1">
        <v>16155.3</v>
      </c>
      <c r="Q67" s="12"/>
      <c r="R67" s="12"/>
    </row>
    <row r="68" spans="1:18" x14ac:dyDescent="0.25">
      <c r="A68" s="2">
        <v>41275</v>
      </c>
      <c r="B68" s="1">
        <v>1.67733</v>
      </c>
      <c r="C68" s="2">
        <v>41275</v>
      </c>
      <c r="D68" s="1">
        <v>15612.174999999999</v>
      </c>
      <c r="G68" s="2">
        <v>41275</v>
      </c>
      <c r="H68" s="1">
        <v>1688.4</v>
      </c>
      <c r="I68" s="2">
        <v>41275</v>
      </c>
      <c r="J68" s="1">
        <v>106.91</v>
      </c>
      <c r="K68" s="2">
        <v>41275</v>
      </c>
      <c r="L68" s="1">
        <v>16691.5</v>
      </c>
      <c r="Q68" s="12"/>
      <c r="R68" s="12"/>
    </row>
    <row r="69" spans="1:18" x14ac:dyDescent="0.25">
      <c r="A69" s="2">
        <v>41640</v>
      </c>
      <c r="B69" s="1">
        <v>2.37046</v>
      </c>
      <c r="C69" s="2">
        <v>41640</v>
      </c>
      <c r="D69" s="1">
        <v>15982.254999999999</v>
      </c>
      <c r="G69" s="2">
        <v>41640</v>
      </c>
      <c r="H69" s="1">
        <v>1730.2</v>
      </c>
      <c r="I69" s="2">
        <v>41640</v>
      </c>
      <c r="J69" s="1">
        <v>108.82299999999999</v>
      </c>
      <c r="K69" s="2">
        <v>41640</v>
      </c>
      <c r="L69" s="1">
        <v>17393.099999999999</v>
      </c>
      <c r="Q69" s="12"/>
      <c r="R69" s="12"/>
    </row>
    <row r="70" spans="1:18" x14ac:dyDescent="0.25">
      <c r="A70" s="2">
        <v>42005</v>
      </c>
      <c r="B70" s="1">
        <v>2.5961500000000002</v>
      </c>
      <c r="C70" s="2">
        <v>42005</v>
      </c>
      <c r="D70" s="1">
        <v>16397.179</v>
      </c>
      <c r="G70" s="2">
        <v>42005</v>
      </c>
      <c r="H70" s="1">
        <v>1583.8</v>
      </c>
      <c r="I70" s="2">
        <v>42005</v>
      </c>
      <c r="J70" s="1">
        <v>109.997</v>
      </c>
      <c r="K70" s="2">
        <v>42005</v>
      </c>
      <c r="L70" s="1">
        <v>18036.7</v>
      </c>
      <c r="Q70" s="12"/>
      <c r="R70" s="12"/>
    </row>
    <row r="71" spans="1:18" x14ac:dyDescent="0.25">
      <c r="A71" s="2">
        <v>42370</v>
      </c>
      <c r="B71" s="1">
        <v>1.61571</v>
      </c>
      <c r="C71" s="2">
        <v>42370</v>
      </c>
      <c r="D71" s="1">
        <v>16662.11</v>
      </c>
      <c r="G71" s="2">
        <v>42370</v>
      </c>
      <c r="H71" s="1">
        <v>1652</v>
      </c>
      <c r="I71" s="2">
        <v>42370</v>
      </c>
      <c r="J71" s="1">
        <v>111.441</v>
      </c>
      <c r="K71" s="2">
        <v>42370</v>
      </c>
      <c r="L71" s="1">
        <v>18569.099999999999</v>
      </c>
      <c r="Q71" s="12"/>
      <c r="R71" s="12"/>
    </row>
    <row r="72" spans="1:18" x14ac:dyDescent="0.25">
      <c r="A72" s="2">
        <v>42736</v>
      </c>
      <c r="B72" s="1" t="e">
        <f>NA()</f>
        <v>#N/A</v>
      </c>
      <c r="C72" s="2">
        <v>42736</v>
      </c>
      <c r="D72" s="1" t="e">
        <f>NA()</f>
        <v>#N/A</v>
      </c>
      <c r="I72" s="2">
        <v>42736</v>
      </c>
      <c r="J72" s="1" t="e">
        <f>NA()</f>
        <v>#N/A</v>
      </c>
      <c r="K72" s="2">
        <v>42736</v>
      </c>
      <c r="L72" s="1" t="e">
        <f>NA()</f>
        <v>#N/A</v>
      </c>
      <c r="Q72" s="12"/>
      <c r="R72" s="12"/>
    </row>
  </sheetData>
  <hyperlinks>
    <hyperlink ref="A5" r:id="rId1"/>
    <hyperlink ref="C5" r:id="rId2"/>
    <hyperlink ref="G5" r:id="rId3"/>
    <hyperlink ref="I5" r:id="rId4"/>
    <hyperlink ref="K5" r:id="rId5"/>
  </hyperlinks>
  <pageMargins left="0.7" right="0.7" top="0.75" bottom="0.75" header="0.3" footer="0.3"/>
  <pageSetup paperSize="210" orientation="portrait" r:id="rId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>
      <selection activeCell="C5" sqref="C5"/>
    </sheetView>
  </sheetViews>
  <sheetFormatPr defaultColWidth="12" defaultRowHeight="15" x14ac:dyDescent="0.25"/>
  <cols>
    <col min="1" max="1" width="12" style="2" customWidth="1"/>
    <col min="2" max="2" width="12" style="1" customWidth="1"/>
    <col min="3" max="3" width="12" style="2" customWidth="1"/>
    <col min="4" max="4" width="12" style="1" customWidth="1"/>
    <col min="5" max="5" width="12" customWidth="1"/>
  </cols>
  <sheetData>
    <row r="1" spans="1:12" x14ac:dyDescent="0.25">
      <c r="A1" s="2" t="s">
        <v>0</v>
      </c>
      <c r="C1" s="4" t="s">
        <v>10</v>
      </c>
    </row>
    <row r="2" spans="1:12" x14ac:dyDescent="0.25">
      <c r="A2" s="2" t="s">
        <v>1</v>
      </c>
      <c r="B2" s="1" t="s">
        <v>5</v>
      </c>
      <c r="C2" s="2" t="s">
        <v>1</v>
      </c>
      <c r="D2" s="1" t="s">
        <v>13</v>
      </c>
    </row>
    <row r="3" spans="1:12" x14ac:dyDescent="0.25">
      <c r="A3" s="2" t="s">
        <v>15</v>
      </c>
      <c r="B3" s="1" t="s">
        <v>4</v>
      </c>
      <c r="C3" s="2" t="s">
        <v>15</v>
      </c>
      <c r="D3" s="1" t="s">
        <v>9</v>
      </c>
      <c r="L3" s="5"/>
    </row>
    <row r="4" spans="1:12" x14ac:dyDescent="0.25">
      <c r="A4" s="2">
        <v>19360</v>
      </c>
      <c r="B4" s="1" t="s">
        <v>6</v>
      </c>
      <c r="C4" s="2">
        <v>19360</v>
      </c>
      <c r="D4" s="1" t="s">
        <v>14</v>
      </c>
      <c r="L4" s="5"/>
    </row>
    <row r="5" spans="1:12" x14ac:dyDescent="0.25">
      <c r="A5" s="3" t="s">
        <v>2</v>
      </c>
      <c r="C5" s="3" t="s">
        <v>11</v>
      </c>
    </row>
    <row r="6" spans="1:12" x14ac:dyDescent="0.25">
      <c r="A6" s="2" t="s">
        <v>3</v>
      </c>
      <c r="C6" s="2" t="s">
        <v>12</v>
      </c>
    </row>
    <row r="7" spans="1:12" x14ac:dyDescent="0.25">
      <c r="A7" s="2" t="s">
        <v>7</v>
      </c>
      <c r="B7" s="1" t="s">
        <v>8</v>
      </c>
      <c r="C7" s="2" t="s">
        <v>7</v>
      </c>
      <c r="D7" s="1" t="s">
        <v>8</v>
      </c>
      <c r="F7" t="s">
        <v>16</v>
      </c>
      <c r="G7" t="s">
        <v>17</v>
      </c>
      <c r="H7" t="s">
        <v>18</v>
      </c>
      <c r="I7" t="s">
        <v>19</v>
      </c>
    </row>
    <row r="8" spans="1:12" x14ac:dyDescent="0.25">
      <c r="A8" s="2">
        <v>19360</v>
      </c>
      <c r="B8" s="1">
        <v>15.157</v>
      </c>
      <c r="C8" s="2">
        <v>19360</v>
      </c>
      <c r="D8" s="1">
        <v>107055</v>
      </c>
      <c r="F8">
        <v>2200</v>
      </c>
      <c r="G8">
        <f>F8/B8*100</f>
        <v>14514.745662070331</v>
      </c>
      <c r="H8">
        <f>G8/D8</f>
        <v>0.13558213686488563</v>
      </c>
      <c r="I8">
        <f>LN(H8)</f>
        <v>-1.9981776461882987</v>
      </c>
    </row>
    <row r="9" spans="1:12" x14ac:dyDescent="0.25">
      <c r="A9" s="2">
        <v>19725</v>
      </c>
      <c r="B9" s="1">
        <v>15.298</v>
      </c>
      <c r="C9" s="2">
        <v>19725</v>
      </c>
      <c r="D9" s="1">
        <v>108321</v>
      </c>
      <c r="F9">
        <v>2320</v>
      </c>
      <c r="G9">
        <f t="shared" ref="G9:G68" si="0">F9/B9*100</f>
        <v>15165.381095568049</v>
      </c>
      <c r="H9">
        <f t="shared" ref="H9:H68" si="1">G9/D9</f>
        <v>0.140004072114992</v>
      </c>
      <c r="I9">
        <f t="shared" ref="I9:I68" si="2">LN(H9)</f>
        <v>-1.9660837702601808</v>
      </c>
    </row>
    <row r="10" spans="1:12" x14ac:dyDescent="0.25">
      <c r="A10" s="2">
        <v>20090</v>
      </c>
      <c r="B10" s="1">
        <v>15.558</v>
      </c>
      <c r="C10" s="2">
        <v>20090</v>
      </c>
      <c r="D10" s="1">
        <v>109683</v>
      </c>
      <c r="F10">
        <v>2460</v>
      </c>
      <c r="G10">
        <f t="shared" si="0"/>
        <v>15811.801002699576</v>
      </c>
      <c r="H10">
        <f t="shared" si="1"/>
        <v>0.14415908575348574</v>
      </c>
      <c r="I10">
        <f t="shared" si="2"/>
        <v>-1.9368378270298041</v>
      </c>
    </row>
    <row r="11" spans="1:12" x14ac:dyDescent="0.25">
      <c r="A11" s="2">
        <v>20455</v>
      </c>
      <c r="B11" s="1">
        <v>16.09</v>
      </c>
      <c r="C11" s="2">
        <v>20455</v>
      </c>
      <c r="D11" s="1">
        <v>110954</v>
      </c>
      <c r="F11">
        <v>3277</v>
      </c>
      <c r="G11">
        <f t="shared" si="0"/>
        <v>20366.687383467994</v>
      </c>
      <c r="H11">
        <f t="shared" si="1"/>
        <v>0.18355973992346372</v>
      </c>
      <c r="I11">
        <f t="shared" si="2"/>
        <v>-1.6952151063040581</v>
      </c>
    </row>
    <row r="12" spans="1:12" x14ac:dyDescent="0.25">
      <c r="A12" s="2">
        <v>20821</v>
      </c>
      <c r="B12" s="1">
        <v>16.625</v>
      </c>
      <c r="C12" s="2">
        <v>20821</v>
      </c>
      <c r="D12" s="1">
        <v>112266</v>
      </c>
      <c r="F12">
        <v>3396</v>
      </c>
      <c r="G12">
        <f t="shared" si="0"/>
        <v>20427.067669172935</v>
      </c>
      <c r="H12">
        <f t="shared" si="1"/>
        <v>0.18195239582039918</v>
      </c>
      <c r="I12">
        <f t="shared" si="2"/>
        <v>-1.7040101875448757</v>
      </c>
    </row>
    <row r="13" spans="1:12" x14ac:dyDescent="0.25">
      <c r="A13" s="2">
        <v>21186</v>
      </c>
      <c r="B13" s="1">
        <v>17</v>
      </c>
      <c r="C13" s="2">
        <v>21186</v>
      </c>
      <c r="D13" s="1">
        <v>113725</v>
      </c>
      <c r="F13">
        <v>3630</v>
      </c>
      <c r="G13">
        <f t="shared" si="0"/>
        <v>21352.941176470587</v>
      </c>
      <c r="H13">
        <f t="shared" si="1"/>
        <v>0.18775942999754308</v>
      </c>
      <c r="I13">
        <f t="shared" si="2"/>
        <v>-1.6725937632474333</v>
      </c>
    </row>
    <row r="14" spans="1:12" x14ac:dyDescent="0.25">
      <c r="A14" s="2">
        <v>21551</v>
      </c>
      <c r="B14" s="1">
        <v>17.236999999999998</v>
      </c>
      <c r="C14" s="2">
        <v>21551</v>
      </c>
      <c r="D14" s="1">
        <v>115331</v>
      </c>
      <c r="F14">
        <v>3983</v>
      </c>
      <c r="G14">
        <f t="shared" si="0"/>
        <v>23107.269246388587</v>
      </c>
      <c r="H14">
        <f t="shared" si="1"/>
        <v>0.20035609893600667</v>
      </c>
      <c r="I14">
        <f t="shared" si="2"/>
        <v>-1.6076590009557437</v>
      </c>
    </row>
    <row r="15" spans="1:12" x14ac:dyDescent="0.25">
      <c r="A15" s="2">
        <v>21916</v>
      </c>
      <c r="B15" s="1">
        <v>17.477</v>
      </c>
      <c r="C15" s="2">
        <v>21916</v>
      </c>
      <c r="D15" s="1">
        <v>117245</v>
      </c>
      <c r="F15">
        <v>4428</v>
      </c>
      <c r="G15">
        <f t="shared" si="0"/>
        <v>25336.156090862274</v>
      </c>
      <c r="H15">
        <f t="shared" si="1"/>
        <v>0.21609583428600174</v>
      </c>
      <c r="I15">
        <f t="shared" si="2"/>
        <v>-1.5320332924436122</v>
      </c>
    </row>
    <row r="16" spans="1:12" x14ac:dyDescent="0.25">
      <c r="A16" s="2">
        <v>22282</v>
      </c>
      <c r="B16" s="1">
        <v>17.667999999999999</v>
      </c>
      <c r="C16" s="2">
        <v>22282</v>
      </c>
      <c r="D16" s="1">
        <v>118770</v>
      </c>
      <c r="F16">
        <v>4668</v>
      </c>
      <c r="G16">
        <f t="shared" si="0"/>
        <v>26420.647498302016</v>
      </c>
      <c r="H16">
        <f t="shared" si="1"/>
        <v>0.22245219751033102</v>
      </c>
      <c r="I16">
        <f t="shared" si="2"/>
        <v>-1.5030430431080279</v>
      </c>
    </row>
    <row r="17" spans="1:9" x14ac:dyDescent="0.25">
      <c r="A17" s="2">
        <v>22647</v>
      </c>
      <c r="B17" s="1">
        <v>17.885999999999999</v>
      </c>
      <c r="C17" s="2">
        <v>22647</v>
      </c>
      <c r="D17" s="1">
        <v>120153</v>
      </c>
      <c r="F17">
        <v>5029</v>
      </c>
      <c r="G17">
        <f t="shared" si="0"/>
        <v>28116.962987811694</v>
      </c>
      <c r="H17">
        <f t="shared" si="1"/>
        <v>0.234009662578643</v>
      </c>
      <c r="I17">
        <f t="shared" si="2"/>
        <v>-1.4523928714058472</v>
      </c>
    </row>
    <row r="18" spans="1:9" x14ac:dyDescent="0.25">
      <c r="A18" s="2">
        <v>23012</v>
      </c>
      <c r="B18" s="1">
        <v>18.087</v>
      </c>
      <c r="C18" s="2">
        <v>23012</v>
      </c>
      <c r="D18" s="1">
        <v>122416</v>
      </c>
      <c r="F18">
        <v>5360</v>
      </c>
      <c r="G18">
        <f t="shared" si="0"/>
        <v>29634.544147730412</v>
      </c>
      <c r="H18">
        <f t="shared" si="1"/>
        <v>0.24208064425998571</v>
      </c>
      <c r="I18">
        <f t="shared" si="2"/>
        <v>-1.4184843675940724</v>
      </c>
    </row>
    <row r="19" spans="1:9" x14ac:dyDescent="0.25">
      <c r="A19" s="2">
        <v>23377</v>
      </c>
      <c r="B19" s="1">
        <v>18.364999999999998</v>
      </c>
      <c r="C19" s="2">
        <v>23377</v>
      </c>
      <c r="D19" s="1">
        <v>124485</v>
      </c>
      <c r="F19">
        <v>5792</v>
      </c>
      <c r="G19">
        <f t="shared" si="0"/>
        <v>31538.252109991834</v>
      </c>
      <c r="H19">
        <f t="shared" si="1"/>
        <v>0.2533498181306329</v>
      </c>
      <c r="I19">
        <f t="shared" si="2"/>
        <v>-1.3729840649186449</v>
      </c>
    </row>
    <row r="20" spans="1:9" x14ac:dyDescent="0.25">
      <c r="A20" s="2">
        <v>23743</v>
      </c>
      <c r="B20" s="1">
        <v>18.7</v>
      </c>
      <c r="C20" s="2">
        <v>23743</v>
      </c>
      <c r="D20" s="1">
        <v>126513</v>
      </c>
      <c r="F20">
        <v>6445</v>
      </c>
      <c r="G20">
        <f t="shared" si="0"/>
        <v>34465.240641711236</v>
      </c>
      <c r="H20">
        <f t="shared" si="1"/>
        <v>0.27242449899782029</v>
      </c>
      <c r="I20">
        <f t="shared" si="2"/>
        <v>-1.3003937711671469</v>
      </c>
    </row>
    <row r="21" spans="1:9" x14ac:dyDescent="0.25">
      <c r="A21" s="2">
        <v>24108</v>
      </c>
      <c r="B21" s="1">
        <v>19.225999999999999</v>
      </c>
      <c r="C21" s="2">
        <v>24108</v>
      </c>
      <c r="D21" s="1">
        <v>128058</v>
      </c>
      <c r="F21">
        <v>7216</v>
      </c>
      <c r="G21">
        <f t="shared" si="0"/>
        <v>37532.508061999382</v>
      </c>
      <c r="H21">
        <f t="shared" si="1"/>
        <v>0.29308991286760205</v>
      </c>
      <c r="I21">
        <f t="shared" si="2"/>
        <v>-1.2272758471846963</v>
      </c>
    </row>
    <row r="22" spans="1:9" x14ac:dyDescent="0.25">
      <c r="A22" s="2">
        <v>24473</v>
      </c>
      <c r="B22" s="1">
        <v>19.785</v>
      </c>
      <c r="C22" s="2">
        <v>24473</v>
      </c>
      <c r="D22" s="1">
        <v>129873</v>
      </c>
      <c r="F22">
        <v>8020</v>
      </c>
      <c r="G22">
        <f t="shared" si="0"/>
        <v>40535.759413697248</v>
      </c>
      <c r="H22">
        <f t="shared" si="1"/>
        <v>0.31211844966773117</v>
      </c>
      <c r="I22">
        <f t="shared" si="2"/>
        <v>-1.1643725168491705</v>
      </c>
    </row>
    <row r="23" spans="1:9" x14ac:dyDescent="0.25">
      <c r="A23" s="2">
        <v>24838</v>
      </c>
      <c r="B23" s="1">
        <v>20.625</v>
      </c>
      <c r="C23" s="2">
        <v>24838</v>
      </c>
      <c r="D23" s="1">
        <v>132027</v>
      </c>
      <c r="F23">
        <v>8869</v>
      </c>
      <c r="G23">
        <f t="shared" si="0"/>
        <v>43001.21212121212</v>
      </c>
      <c r="H23">
        <f t="shared" si="1"/>
        <v>0.32570013801125619</v>
      </c>
      <c r="I23">
        <f t="shared" si="2"/>
        <v>-1.121778142962685</v>
      </c>
    </row>
    <row r="24" spans="1:9" x14ac:dyDescent="0.25">
      <c r="A24" s="2">
        <v>25204</v>
      </c>
      <c r="B24" s="1">
        <v>21.641999999999999</v>
      </c>
      <c r="C24" s="2">
        <v>25204</v>
      </c>
      <c r="D24" s="1">
        <v>134335</v>
      </c>
      <c r="F24">
        <v>9857</v>
      </c>
      <c r="G24">
        <f t="shared" si="0"/>
        <v>45545.69817946585</v>
      </c>
      <c r="H24">
        <f t="shared" si="1"/>
        <v>0.33904565585637286</v>
      </c>
      <c r="I24">
        <f t="shared" si="2"/>
        <v>-1.0816205026275623</v>
      </c>
    </row>
    <row r="25" spans="1:9" x14ac:dyDescent="0.25">
      <c r="A25" s="2">
        <v>25569</v>
      </c>
      <c r="B25" s="1">
        <v>22.785</v>
      </c>
      <c r="C25" s="2">
        <v>25569</v>
      </c>
      <c r="D25" s="1">
        <v>137086</v>
      </c>
      <c r="F25">
        <v>10288</v>
      </c>
      <c r="G25">
        <f t="shared" si="0"/>
        <v>45152.512617950408</v>
      </c>
      <c r="H25">
        <f t="shared" si="1"/>
        <v>0.32937362398749986</v>
      </c>
      <c r="I25">
        <f t="shared" si="2"/>
        <v>-1.1105625373422958</v>
      </c>
    </row>
    <row r="26" spans="1:9" x14ac:dyDescent="0.25">
      <c r="A26" s="2">
        <v>25934</v>
      </c>
      <c r="B26" s="1">
        <v>23.94</v>
      </c>
      <c r="C26" s="2">
        <v>25934</v>
      </c>
      <c r="D26" s="1">
        <v>140216</v>
      </c>
      <c r="F26">
        <v>10654</v>
      </c>
      <c r="G26">
        <f t="shared" si="0"/>
        <v>44502.923976608181</v>
      </c>
      <c r="H26">
        <f t="shared" si="1"/>
        <v>0.31738834353146705</v>
      </c>
      <c r="I26">
        <f t="shared" si="2"/>
        <v>-1.1476291964178034</v>
      </c>
    </row>
    <row r="27" spans="1:9" x14ac:dyDescent="0.25">
      <c r="A27" s="2">
        <v>26299</v>
      </c>
      <c r="B27" s="1">
        <v>24.972999999999999</v>
      </c>
      <c r="C27" s="2">
        <v>26299</v>
      </c>
      <c r="D27" s="1">
        <v>144125</v>
      </c>
      <c r="F27">
        <v>11535</v>
      </c>
      <c r="G27">
        <f t="shared" si="0"/>
        <v>46189.885075881954</v>
      </c>
      <c r="H27">
        <f t="shared" si="1"/>
        <v>0.32048489211366488</v>
      </c>
      <c r="I27">
        <f t="shared" si="2"/>
        <v>-1.1379201422233711</v>
      </c>
    </row>
    <row r="28" spans="1:9" x14ac:dyDescent="0.25">
      <c r="A28" s="2">
        <v>26665</v>
      </c>
      <c r="B28" s="1">
        <v>26.335000000000001</v>
      </c>
      <c r="C28" s="2">
        <v>26665</v>
      </c>
      <c r="D28" s="1">
        <v>147097</v>
      </c>
      <c r="F28">
        <v>13104</v>
      </c>
      <c r="G28">
        <f t="shared" si="0"/>
        <v>49758.876020505028</v>
      </c>
      <c r="H28">
        <f t="shared" si="1"/>
        <v>0.33827254138768992</v>
      </c>
      <c r="I28">
        <f t="shared" si="2"/>
        <v>-1.0839033729463745</v>
      </c>
    </row>
    <row r="29" spans="1:9" x14ac:dyDescent="0.25">
      <c r="A29" s="2">
        <v>27030</v>
      </c>
      <c r="B29" s="1">
        <v>28.707999999999998</v>
      </c>
      <c r="C29" s="2">
        <v>27030</v>
      </c>
      <c r="D29" s="1">
        <v>150121</v>
      </c>
      <c r="F29">
        <v>14667</v>
      </c>
      <c r="G29">
        <f t="shared" si="0"/>
        <v>51090.288421345969</v>
      </c>
      <c r="H29">
        <f t="shared" si="1"/>
        <v>0.340327392046056</v>
      </c>
      <c r="I29">
        <f t="shared" si="2"/>
        <v>-1.0778472068973459</v>
      </c>
    </row>
    <row r="30" spans="1:9" x14ac:dyDescent="0.25">
      <c r="A30" s="2">
        <v>27395</v>
      </c>
      <c r="B30" s="1">
        <v>31.353000000000002</v>
      </c>
      <c r="C30" s="2">
        <v>27395</v>
      </c>
      <c r="D30" s="1">
        <v>153153</v>
      </c>
      <c r="F30">
        <v>15582</v>
      </c>
      <c r="G30">
        <f t="shared" si="0"/>
        <v>49698.593436034826</v>
      </c>
      <c r="H30">
        <f t="shared" si="1"/>
        <v>0.32450290517348551</v>
      </c>
      <c r="I30">
        <f t="shared" si="2"/>
        <v>-1.1254607901092377</v>
      </c>
    </row>
    <row r="31" spans="1:9" x14ac:dyDescent="0.25">
      <c r="A31" s="2">
        <v>27760</v>
      </c>
      <c r="B31" s="1">
        <v>33.079000000000001</v>
      </c>
      <c r="C31" s="2">
        <v>27760</v>
      </c>
      <c r="D31" s="1">
        <v>156149</v>
      </c>
      <c r="F31">
        <v>17436</v>
      </c>
      <c r="G31">
        <f t="shared" si="0"/>
        <v>52710.178663200211</v>
      </c>
      <c r="H31">
        <f t="shared" si="1"/>
        <v>0.33756334439029523</v>
      </c>
      <c r="I31">
        <f t="shared" si="2"/>
        <v>-1.0860020991982131</v>
      </c>
    </row>
    <row r="32" spans="1:9" x14ac:dyDescent="0.25">
      <c r="A32" s="2">
        <v>28126</v>
      </c>
      <c r="B32" s="1">
        <v>35.127000000000002</v>
      </c>
      <c r="C32" s="2">
        <v>28126</v>
      </c>
      <c r="D32" s="1">
        <v>159033</v>
      </c>
      <c r="F32">
        <v>19340</v>
      </c>
      <c r="G32">
        <f t="shared" si="0"/>
        <v>55057.363281806014</v>
      </c>
      <c r="H32">
        <f t="shared" si="1"/>
        <v>0.34620087203162875</v>
      </c>
      <c r="I32">
        <f t="shared" si="2"/>
        <v>-1.0607361173765664</v>
      </c>
    </row>
    <row r="33" spans="1:9" x14ac:dyDescent="0.25">
      <c r="A33" s="2">
        <v>28491</v>
      </c>
      <c r="B33" s="1">
        <v>37.585000000000001</v>
      </c>
      <c r="C33" s="2">
        <v>28491</v>
      </c>
      <c r="D33" s="1">
        <v>161911</v>
      </c>
      <c r="F33">
        <v>22115</v>
      </c>
      <c r="G33">
        <f t="shared" si="0"/>
        <v>58839.962751097519</v>
      </c>
      <c r="H33">
        <f t="shared" si="1"/>
        <v>0.36340929739855549</v>
      </c>
      <c r="I33">
        <f t="shared" si="2"/>
        <v>-1.0122255388714063</v>
      </c>
    </row>
    <row r="34" spans="1:9" x14ac:dyDescent="0.25">
      <c r="A34" s="2">
        <v>28856</v>
      </c>
      <c r="B34" s="1">
        <v>40.701999999999998</v>
      </c>
      <c r="C34" s="2">
        <v>28856</v>
      </c>
      <c r="D34" s="1">
        <v>164865</v>
      </c>
      <c r="F34">
        <v>25708</v>
      </c>
      <c r="G34">
        <f t="shared" si="0"/>
        <v>63161.515404648424</v>
      </c>
      <c r="H34">
        <f t="shared" si="1"/>
        <v>0.38311051711793542</v>
      </c>
      <c r="I34">
        <f t="shared" si="2"/>
        <v>-0.95943177498219889</v>
      </c>
    </row>
    <row r="35" spans="1:9" x14ac:dyDescent="0.25">
      <c r="A35" s="2">
        <v>29221</v>
      </c>
      <c r="B35" s="1">
        <v>44.378</v>
      </c>
      <c r="C35" s="2">
        <v>29221</v>
      </c>
      <c r="D35" s="1">
        <v>167746</v>
      </c>
      <c r="F35">
        <v>30476</v>
      </c>
      <c r="G35">
        <f t="shared" si="0"/>
        <v>68673.667132362883</v>
      </c>
      <c r="H35">
        <f t="shared" si="1"/>
        <v>0.40939078805076057</v>
      </c>
      <c r="I35">
        <f t="shared" si="2"/>
        <v>-0.89308510710541311</v>
      </c>
    </row>
    <row r="36" spans="1:9" x14ac:dyDescent="0.25">
      <c r="A36" s="2">
        <v>29587</v>
      </c>
      <c r="B36" s="1">
        <v>48.521999999999998</v>
      </c>
      <c r="C36" s="2">
        <v>29587</v>
      </c>
      <c r="D36" s="1">
        <v>170130</v>
      </c>
      <c r="F36">
        <v>35428</v>
      </c>
      <c r="G36">
        <f t="shared" si="0"/>
        <v>73014.302790486792</v>
      </c>
      <c r="H36">
        <f t="shared" si="1"/>
        <v>0.42916771169392109</v>
      </c>
      <c r="I36">
        <f t="shared" si="2"/>
        <v>-0.84590750010035842</v>
      </c>
    </row>
    <row r="37" spans="1:9" x14ac:dyDescent="0.25">
      <c r="A37" s="2">
        <v>29952</v>
      </c>
      <c r="B37" s="1">
        <v>51.53</v>
      </c>
      <c r="C37" s="2">
        <v>29952</v>
      </c>
      <c r="D37" s="1">
        <v>172271</v>
      </c>
      <c r="F37">
        <v>40105</v>
      </c>
      <c r="G37">
        <f t="shared" si="0"/>
        <v>77828.449446924118</v>
      </c>
      <c r="H37">
        <f t="shared" si="1"/>
        <v>0.45177917030100317</v>
      </c>
      <c r="I37">
        <f t="shared" si="2"/>
        <v>-0.7945617798158211</v>
      </c>
    </row>
    <row r="38" spans="1:9" x14ac:dyDescent="0.25">
      <c r="A38" s="2">
        <v>30317</v>
      </c>
      <c r="B38" s="1">
        <v>53.554000000000002</v>
      </c>
      <c r="C38" s="2">
        <v>30317</v>
      </c>
      <c r="D38" s="1">
        <v>174216</v>
      </c>
      <c r="F38" s="6">
        <v>65268</v>
      </c>
      <c r="G38">
        <f>F38/B38*100</f>
        <v>121873.24943048139</v>
      </c>
      <c r="H38">
        <f>G38/D38</f>
        <v>0.69955256365937335</v>
      </c>
      <c r="I38">
        <f t="shared" si="2"/>
        <v>-0.35731434308312832</v>
      </c>
    </row>
    <row r="39" spans="1:9" x14ac:dyDescent="0.25">
      <c r="A39" s="2">
        <v>30682</v>
      </c>
      <c r="B39" s="1">
        <v>55.459000000000003</v>
      </c>
      <c r="C39" s="2">
        <v>30682</v>
      </c>
      <c r="D39" s="1">
        <v>176383</v>
      </c>
      <c r="F39" s="6">
        <v>74800</v>
      </c>
      <c r="G39">
        <f t="shared" si="0"/>
        <v>134874.41172758254</v>
      </c>
      <c r="H39">
        <f t="shared" si="1"/>
        <v>0.76466786327243863</v>
      </c>
      <c r="I39">
        <f t="shared" si="2"/>
        <v>-0.26831370508974195</v>
      </c>
    </row>
    <row r="40" spans="1:9" x14ac:dyDescent="0.25">
      <c r="A40" s="2">
        <v>31048</v>
      </c>
      <c r="B40" s="1">
        <v>57.235999999999997</v>
      </c>
      <c r="C40" s="2">
        <v>31048</v>
      </c>
      <c r="D40" s="1">
        <v>178206</v>
      </c>
      <c r="F40" s="6">
        <v>84239</v>
      </c>
      <c r="G40">
        <f t="shared" si="0"/>
        <v>147178.34929065622</v>
      </c>
      <c r="H40">
        <f t="shared" si="1"/>
        <v>0.8258888549805069</v>
      </c>
      <c r="I40">
        <f t="shared" si="2"/>
        <v>-0.19129507264989654</v>
      </c>
    </row>
    <row r="41" spans="1:9" x14ac:dyDescent="0.25">
      <c r="A41" s="2">
        <v>31413</v>
      </c>
      <c r="B41" s="1">
        <v>58.393000000000001</v>
      </c>
      <c r="C41" s="2">
        <v>31413</v>
      </c>
      <c r="D41" s="1">
        <v>180587</v>
      </c>
      <c r="F41" s="6">
        <v>87823</v>
      </c>
      <c r="G41">
        <f t="shared" si="0"/>
        <v>150399.87669754936</v>
      </c>
      <c r="H41">
        <f t="shared" si="1"/>
        <v>0.83283889038274828</v>
      </c>
      <c r="I41">
        <f t="shared" si="2"/>
        <v>-0.18291506442547223</v>
      </c>
    </row>
    <row r="42" spans="1:9" x14ac:dyDescent="0.25">
      <c r="A42" s="2">
        <v>31778</v>
      </c>
      <c r="B42" s="1">
        <v>59.878999999999998</v>
      </c>
      <c r="C42" s="2">
        <v>31778</v>
      </c>
      <c r="D42" s="1">
        <v>182753</v>
      </c>
      <c r="F42" s="6">
        <v>92155</v>
      </c>
      <c r="G42">
        <f t="shared" si="0"/>
        <v>153902.03577214049</v>
      </c>
      <c r="H42">
        <f t="shared" si="1"/>
        <v>0.84213137826542106</v>
      </c>
      <c r="I42">
        <f t="shared" si="2"/>
        <v>-0.17181924571732424</v>
      </c>
    </row>
    <row r="43" spans="1:9" x14ac:dyDescent="0.25">
      <c r="A43" s="2">
        <v>32143</v>
      </c>
      <c r="B43" s="1">
        <v>61.973999999999997</v>
      </c>
      <c r="C43" s="2">
        <v>32143</v>
      </c>
      <c r="D43" s="1">
        <v>184613</v>
      </c>
      <c r="F43" s="6">
        <v>97015</v>
      </c>
      <c r="G43">
        <f t="shared" si="0"/>
        <v>156541.45286733145</v>
      </c>
      <c r="H43">
        <f t="shared" si="1"/>
        <v>0.84794382230575016</v>
      </c>
      <c r="I43">
        <f t="shared" si="2"/>
        <v>-0.16494089266563702</v>
      </c>
    </row>
    <row r="44" spans="1:9" x14ac:dyDescent="0.25">
      <c r="A44" s="2">
        <v>32509</v>
      </c>
      <c r="B44" s="1">
        <v>64.388000000000005</v>
      </c>
      <c r="C44" s="2">
        <v>32509</v>
      </c>
      <c r="D44" s="1">
        <v>186393</v>
      </c>
      <c r="F44" s="6">
        <v>102055</v>
      </c>
      <c r="G44">
        <f t="shared" si="0"/>
        <v>158500.0310616885</v>
      </c>
      <c r="H44">
        <f t="shared" si="1"/>
        <v>0.85035398894641157</v>
      </c>
      <c r="I44">
        <f t="shared" si="2"/>
        <v>-0.16210255860815209</v>
      </c>
    </row>
    <row r="45" spans="1:9" x14ac:dyDescent="0.25">
      <c r="A45" s="2">
        <v>32874</v>
      </c>
      <c r="B45" s="1">
        <v>66.774000000000001</v>
      </c>
      <c r="C45" s="2">
        <v>32874</v>
      </c>
      <c r="D45" s="1">
        <v>189164</v>
      </c>
      <c r="F45" s="6">
        <v>109727</v>
      </c>
      <c r="G45">
        <f t="shared" si="0"/>
        <v>164325.93524425675</v>
      </c>
      <c r="H45">
        <f t="shared" si="1"/>
        <v>0.86869560404863899</v>
      </c>
      <c r="I45">
        <f t="shared" si="2"/>
        <v>-0.1407624981082084</v>
      </c>
    </row>
    <row r="46" spans="1:9" x14ac:dyDescent="0.25">
      <c r="A46" s="2">
        <v>33239</v>
      </c>
      <c r="B46" s="1">
        <v>68.992999999999995</v>
      </c>
      <c r="C46" s="2">
        <v>33239</v>
      </c>
      <c r="D46" s="1">
        <v>190925</v>
      </c>
      <c r="F46" s="6">
        <v>116952</v>
      </c>
      <c r="G46">
        <f t="shared" si="0"/>
        <v>169512.84912962184</v>
      </c>
      <c r="H46">
        <f t="shared" si="1"/>
        <v>0.8878504602834717</v>
      </c>
      <c r="I46">
        <f t="shared" si="2"/>
        <v>-0.11895195075261304</v>
      </c>
    </row>
    <row r="47" spans="1:9" x14ac:dyDescent="0.25">
      <c r="A47" s="2">
        <v>33604</v>
      </c>
      <c r="B47" s="1">
        <v>70.563999999999993</v>
      </c>
      <c r="C47" s="2">
        <v>33604</v>
      </c>
      <c r="D47" s="1">
        <v>192805</v>
      </c>
      <c r="F47" s="6">
        <v>119110</v>
      </c>
      <c r="G47">
        <f t="shared" si="0"/>
        <v>168797.12034465166</v>
      </c>
      <c r="H47">
        <f t="shared" si="1"/>
        <v>0.87548103184384041</v>
      </c>
      <c r="I47">
        <f t="shared" si="2"/>
        <v>-0.13298179300339211</v>
      </c>
    </row>
    <row r="48" spans="1:9" x14ac:dyDescent="0.25">
      <c r="A48" s="2">
        <v>33970</v>
      </c>
      <c r="B48" s="1">
        <v>72.244</v>
      </c>
      <c r="C48" s="2">
        <v>33970</v>
      </c>
      <c r="D48" s="1">
        <v>194838</v>
      </c>
      <c r="F48" s="6">
        <v>117400</v>
      </c>
      <c r="G48">
        <f t="shared" si="0"/>
        <v>162504.84469298489</v>
      </c>
      <c r="H48">
        <f t="shared" si="1"/>
        <v>0.83405108188846577</v>
      </c>
      <c r="I48">
        <f t="shared" si="2"/>
        <v>-0.18146062923230452</v>
      </c>
    </row>
    <row r="49" spans="1:9" x14ac:dyDescent="0.25">
      <c r="A49" s="2">
        <v>34335</v>
      </c>
      <c r="B49" s="1">
        <v>73.781000000000006</v>
      </c>
      <c r="C49" s="2">
        <v>34335</v>
      </c>
      <c r="D49" s="1">
        <v>196815</v>
      </c>
      <c r="F49" s="6">
        <v>119595</v>
      </c>
      <c r="G49">
        <f t="shared" si="0"/>
        <v>162094.57719467071</v>
      </c>
      <c r="H49">
        <f t="shared" si="1"/>
        <v>0.82358853336722659</v>
      </c>
      <c r="I49">
        <f t="shared" si="2"/>
        <v>-0.19408422650042675</v>
      </c>
    </row>
    <row r="50" spans="1:9" x14ac:dyDescent="0.25">
      <c r="A50" s="2">
        <v>34700</v>
      </c>
      <c r="B50" s="1">
        <v>75.320999999999998</v>
      </c>
      <c r="C50" s="2">
        <v>34700</v>
      </c>
      <c r="D50" s="1">
        <v>198584</v>
      </c>
      <c r="F50" s="6">
        <v>132103</v>
      </c>
      <c r="G50">
        <f t="shared" si="0"/>
        <v>175386.67834999535</v>
      </c>
      <c r="H50">
        <f t="shared" si="1"/>
        <v>0.88318635111587718</v>
      </c>
      <c r="I50">
        <f t="shared" si="2"/>
        <v>-0.12421905747831451</v>
      </c>
    </row>
    <row r="51" spans="1:9" x14ac:dyDescent="0.25">
      <c r="A51" s="2">
        <v>35065</v>
      </c>
      <c r="B51" s="1">
        <v>76.694999999999993</v>
      </c>
      <c r="C51" s="2">
        <v>35065</v>
      </c>
      <c r="D51" s="1">
        <v>200591</v>
      </c>
      <c r="F51" s="6">
        <v>144667</v>
      </c>
      <c r="G51">
        <f t="shared" si="0"/>
        <v>188626.37720842299</v>
      </c>
      <c r="H51">
        <f t="shared" si="1"/>
        <v>0.94035314250600965</v>
      </c>
      <c r="I51">
        <f t="shared" si="2"/>
        <v>-6.1499790752438971E-2</v>
      </c>
    </row>
    <row r="52" spans="1:9" x14ac:dyDescent="0.25">
      <c r="A52" s="2">
        <v>35431</v>
      </c>
      <c r="B52" s="1">
        <v>78.009</v>
      </c>
      <c r="C52" s="2">
        <v>35431</v>
      </c>
      <c r="D52" s="1">
        <v>203133</v>
      </c>
      <c r="F52" s="6">
        <v>157539</v>
      </c>
      <c r="G52">
        <f t="shared" si="0"/>
        <v>201949.77502595854</v>
      </c>
      <c r="H52">
        <f t="shared" si="1"/>
        <v>0.99417512184607393</v>
      </c>
      <c r="I52">
        <f t="shared" si="2"/>
        <v>-5.8419089236548278E-3</v>
      </c>
    </row>
    <row r="53" spans="1:9" x14ac:dyDescent="0.25">
      <c r="A53" s="2">
        <v>35796</v>
      </c>
      <c r="B53" s="1">
        <v>78.855000000000004</v>
      </c>
      <c r="C53" s="2">
        <v>35796</v>
      </c>
      <c r="D53" s="1">
        <v>205220</v>
      </c>
      <c r="F53" s="6">
        <v>169180</v>
      </c>
      <c r="G53">
        <f t="shared" si="0"/>
        <v>214545.685118255</v>
      </c>
      <c r="H53">
        <f t="shared" si="1"/>
        <v>1.045442379486673</v>
      </c>
      <c r="I53">
        <f t="shared" si="2"/>
        <v>4.4440125490375675E-2</v>
      </c>
    </row>
    <row r="54" spans="1:9" x14ac:dyDescent="0.25">
      <c r="A54" s="2">
        <v>36161</v>
      </c>
      <c r="B54" s="1">
        <v>80.061000000000007</v>
      </c>
      <c r="C54" s="2">
        <v>36161</v>
      </c>
      <c r="D54" s="1">
        <v>207753</v>
      </c>
      <c r="F54" s="6">
        <v>184129</v>
      </c>
      <c r="G54">
        <f t="shared" si="0"/>
        <v>229985.88576210637</v>
      </c>
      <c r="H54">
        <f t="shared" si="1"/>
        <v>1.1070159553032031</v>
      </c>
      <c r="I54">
        <f t="shared" si="2"/>
        <v>0.10166806672398987</v>
      </c>
    </row>
    <row r="55" spans="1:9" x14ac:dyDescent="0.25">
      <c r="A55" s="2">
        <v>36526</v>
      </c>
      <c r="B55" s="1">
        <v>81.882999999999996</v>
      </c>
      <c r="C55" s="2">
        <v>36526</v>
      </c>
      <c r="D55" s="1">
        <v>212577</v>
      </c>
      <c r="F55" s="6">
        <v>201962</v>
      </c>
      <c r="G55">
        <f t="shared" si="0"/>
        <v>246647.04517421202</v>
      </c>
      <c r="H55">
        <f t="shared" si="1"/>
        <v>1.1602715494818914</v>
      </c>
      <c r="I55">
        <f t="shared" si="2"/>
        <v>0.1486540721033999</v>
      </c>
    </row>
    <row r="56" spans="1:9" x14ac:dyDescent="0.25">
      <c r="A56" s="2">
        <v>36892</v>
      </c>
      <c r="B56" s="1">
        <v>83.753</v>
      </c>
      <c r="C56" s="2">
        <v>36892</v>
      </c>
      <c r="D56" s="1">
        <v>215093</v>
      </c>
      <c r="F56" s="6">
        <v>202017</v>
      </c>
      <c r="G56">
        <f t="shared" si="0"/>
        <v>241205.68815445417</v>
      </c>
      <c r="H56">
        <f t="shared" si="1"/>
        <v>1.121401850150652</v>
      </c>
      <c r="I56">
        <f t="shared" si="2"/>
        <v>0.11457955456397668</v>
      </c>
    </row>
    <row r="57" spans="1:9" x14ac:dyDescent="0.25">
      <c r="A57" s="2">
        <v>37257</v>
      </c>
      <c r="B57" s="1">
        <v>85.037999999999997</v>
      </c>
      <c r="C57" s="2">
        <v>37257</v>
      </c>
      <c r="D57" s="1">
        <v>217570</v>
      </c>
      <c r="F57" s="6">
        <v>193868</v>
      </c>
      <c r="G57">
        <f t="shared" si="0"/>
        <v>227978.08038759144</v>
      </c>
      <c r="H57">
        <f t="shared" si="1"/>
        <v>1.0478378470726268</v>
      </c>
      <c r="I57">
        <f t="shared" si="2"/>
        <v>4.6728847851798545E-2</v>
      </c>
    </row>
    <row r="58" spans="1:9" x14ac:dyDescent="0.25">
      <c r="A58" s="2">
        <v>37622</v>
      </c>
      <c r="B58" s="1">
        <v>86.728999999999999</v>
      </c>
      <c r="C58" s="2">
        <v>37622</v>
      </c>
      <c r="D58" s="1">
        <v>221168</v>
      </c>
      <c r="F58" s="6">
        <v>200724</v>
      </c>
      <c r="G58">
        <f t="shared" si="0"/>
        <v>231438.15794025068</v>
      </c>
      <c r="H58">
        <f t="shared" si="1"/>
        <v>1.0464360031299766</v>
      </c>
      <c r="I58">
        <f>LN(H58)</f>
        <v>4.539010778981202E-2</v>
      </c>
    </row>
    <row r="59" spans="1:9" x14ac:dyDescent="0.25">
      <c r="A59" s="2">
        <v>37987</v>
      </c>
      <c r="B59" s="1">
        <v>89.114000000000004</v>
      </c>
      <c r="C59" s="2">
        <v>37987</v>
      </c>
      <c r="D59" s="1">
        <v>223357</v>
      </c>
      <c r="F59" s="6">
        <v>208301</v>
      </c>
      <c r="G59">
        <f t="shared" si="0"/>
        <v>233746.66157954981</v>
      </c>
      <c r="H59">
        <f t="shared" si="1"/>
        <v>1.0465159434427835</v>
      </c>
      <c r="I59">
        <f t="shared" si="2"/>
        <v>4.5466497802470147E-2</v>
      </c>
    </row>
    <row r="60" spans="1:9" x14ac:dyDescent="0.25">
      <c r="A60" s="2">
        <v>38353</v>
      </c>
      <c r="B60" s="1">
        <v>91.980999999999995</v>
      </c>
      <c r="C60" s="2">
        <v>38353</v>
      </c>
      <c r="D60" s="1">
        <v>226083</v>
      </c>
      <c r="F60" s="6">
        <v>226159</v>
      </c>
      <c r="G60">
        <f t="shared" si="0"/>
        <v>245875.77869342582</v>
      </c>
      <c r="H60">
        <f t="shared" si="1"/>
        <v>1.0875465147464685</v>
      </c>
      <c r="I60">
        <f t="shared" si="2"/>
        <v>8.3924255246659127E-2</v>
      </c>
    </row>
    <row r="61" spans="1:9" x14ac:dyDescent="0.25">
      <c r="A61" s="2">
        <v>38718</v>
      </c>
      <c r="B61" s="1">
        <v>94.811999999999998</v>
      </c>
      <c r="C61" s="2">
        <v>38718</v>
      </c>
      <c r="D61" s="1">
        <v>228815</v>
      </c>
      <c r="F61" s="6">
        <v>247669</v>
      </c>
      <c r="G61">
        <f t="shared" si="0"/>
        <v>261221.15344049275</v>
      </c>
      <c r="H61">
        <f t="shared" si="1"/>
        <v>1.1416260010947392</v>
      </c>
      <c r="I61">
        <f t="shared" si="2"/>
        <v>0.13245356293262966</v>
      </c>
    </row>
    <row r="62" spans="1:9" x14ac:dyDescent="0.25">
      <c r="A62" s="2">
        <v>39083</v>
      </c>
      <c r="B62" s="1">
        <v>97.334000000000003</v>
      </c>
      <c r="C62" s="2">
        <v>39083</v>
      </c>
      <c r="D62" s="1">
        <v>231867</v>
      </c>
      <c r="F62" s="6">
        <v>269267</v>
      </c>
      <c r="G62">
        <f t="shared" si="0"/>
        <v>276642.28327203239</v>
      </c>
      <c r="H62">
        <f t="shared" si="1"/>
        <v>1.1931076145895378</v>
      </c>
      <c r="I62">
        <f t="shared" si="2"/>
        <v>0.17656134406811902</v>
      </c>
    </row>
    <row r="63" spans="1:9" x14ac:dyDescent="0.25">
      <c r="A63" s="2">
        <v>39448</v>
      </c>
      <c r="B63" s="1">
        <v>99.25</v>
      </c>
      <c r="C63" s="2">
        <v>39448</v>
      </c>
      <c r="D63" s="1">
        <v>233788</v>
      </c>
      <c r="F63" s="6">
        <v>290680</v>
      </c>
      <c r="G63">
        <f t="shared" si="0"/>
        <v>292876.57430730481</v>
      </c>
      <c r="H63">
        <f t="shared" si="1"/>
        <v>1.2527442567937825</v>
      </c>
      <c r="I63">
        <f t="shared" si="2"/>
        <v>0.22533655036806832</v>
      </c>
    </row>
    <row r="64" spans="1:9" x14ac:dyDescent="0.25">
      <c r="A64" s="2">
        <v>39814</v>
      </c>
      <c r="B64" s="1">
        <v>100</v>
      </c>
      <c r="C64" s="2">
        <v>39814</v>
      </c>
      <c r="D64" s="1">
        <v>235801</v>
      </c>
      <c r="F64" s="6">
        <v>282393</v>
      </c>
      <c r="G64">
        <f t="shared" si="0"/>
        <v>282393</v>
      </c>
      <c r="H64">
        <f t="shared" si="1"/>
        <v>1.1975903410078839</v>
      </c>
      <c r="I64">
        <f t="shared" si="2"/>
        <v>0.18031148880007877</v>
      </c>
    </row>
    <row r="65" spans="1:9" x14ac:dyDescent="0.25">
      <c r="A65" s="2">
        <v>40179</v>
      </c>
      <c r="B65" s="1">
        <v>101.217</v>
      </c>
      <c r="C65" s="2">
        <v>40179</v>
      </c>
      <c r="D65" s="1">
        <v>237829</v>
      </c>
      <c r="F65" s="6">
        <v>278977</v>
      </c>
      <c r="G65">
        <f t="shared" si="0"/>
        <v>275622.67208077695</v>
      </c>
      <c r="H65">
        <f t="shared" si="1"/>
        <v>1.1589111171504609</v>
      </c>
      <c r="I65">
        <f t="shared" si="2"/>
        <v>0.14748087215925984</v>
      </c>
    </row>
    <row r="66" spans="1:9" x14ac:dyDescent="0.25">
      <c r="A66" s="2">
        <v>40544</v>
      </c>
      <c r="B66" s="1">
        <v>103.307</v>
      </c>
      <c r="C66" s="2">
        <v>40544</v>
      </c>
      <c r="D66" s="1">
        <v>239618</v>
      </c>
      <c r="F66" s="6">
        <v>294093</v>
      </c>
      <c r="G66">
        <f t="shared" si="0"/>
        <v>284678.67617876816</v>
      </c>
      <c r="H66">
        <f t="shared" si="1"/>
        <v>1.1880521337243786</v>
      </c>
      <c r="I66">
        <f t="shared" si="2"/>
        <v>0.17231510358397517</v>
      </c>
    </row>
    <row r="67" spans="1:9" x14ac:dyDescent="0.25">
      <c r="A67" s="2">
        <v>40909</v>
      </c>
      <c r="B67" s="1">
        <v>105.21299999999999</v>
      </c>
      <c r="C67" s="2">
        <v>40909</v>
      </c>
      <c r="D67" s="1">
        <v>243284</v>
      </c>
      <c r="F67" s="6">
        <v>302250</v>
      </c>
      <c r="G67">
        <f t="shared" si="0"/>
        <v>287274.38624504581</v>
      </c>
      <c r="H67">
        <f t="shared" si="1"/>
        <v>1.1808190684346107</v>
      </c>
      <c r="I67">
        <f t="shared" si="2"/>
        <v>0.16620832347572984</v>
      </c>
    </row>
    <row r="68" spans="1:9" x14ac:dyDescent="0.25">
      <c r="A68" s="2">
        <v>41275</v>
      </c>
      <c r="B68" s="1">
        <v>106.91</v>
      </c>
      <c r="C68" s="2">
        <v>41275</v>
      </c>
      <c r="D68" s="1">
        <v>245679</v>
      </c>
      <c r="F68" s="6">
        <v>322528</v>
      </c>
      <c r="G68">
        <f t="shared" si="0"/>
        <v>301681.78842016653</v>
      </c>
      <c r="H68">
        <f t="shared" si="1"/>
        <v>1.2279510597982186</v>
      </c>
      <c r="I68">
        <f t="shared" si="2"/>
        <v>0.20534697534626298</v>
      </c>
    </row>
    <row r="69" spans="1:9" x14ac:dyDescent="0.25">
      <c r="A69" s="2">
        <v>41640</v>
      </c>
      <c r="B69" s="1">
        <v>108.82299999999999</v>
      </c>
      <c r="C69" s="2">
        <v>41640</v>
      </c>
      <c r="D69" s="1">
        <v>247947</v>
      </c>
    </row>
    <row r="70" spans="1:9" x14ac:dyDescent="0.25">
      <c r="A70" s="2">
        <v>42005</v>
      </c>
      <c r="B70" s="1">
        <v>109.997</v>
      </c>
      <c r="C70" s="2">
        <v>42005</v>
      </c>
      <c r="D70" s="1">
        <v>250801</v>
      </c>
    </row>
    <row r="71" spans="1:9" x14ac:dyDescent="0.25">
      <c r="A71" s="2">
        <v>42370</v>
      </c>
      <c r="B71" s="1">
        <v>111.441</v>
      </c>
      <c r="C71" s="2">
        <v>42370</v>
      </c>
      <c r="D71" s="1">
        <v>253538</v>
      </c>
    </row>
    <row r="72" spans="1:9" x14ac:dyDescent="0.25">
      <c r="C72" s="2">
        <v>42736</v>
      </c>
      <c r="D72" s="1" t="e">
        <f>NA()</f>
        <v>#N/A</v>
      </c>
    </row>
  </sheetData>
  <autoFilter ref="A7:I72"/>
  <hyperlinks>
    <hyperlink ref="A5" r:id="rId1"/>
    <hyperlink ref="C5" r:id="rId2"/>
  </hyperlinks>
  <pageMargins left="0.7" right="0.7" top="0.75" bottom="0.75" header="0.3" footer="0.3"/>
  <pageSetup paperSize="210" orientation="portrait" r:id="rId3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tabSelected="1" zoomScale="90" zoomScaleNormal="90" workbookViewId="0">
      <selection activeCell="H1" sqref="H1"/>
    </sheetView>
  </sheetViews>
  <sheetFormatPr defaultRowHeight="15" x14ac:dyDescent="0.25"/>
  <cols>
    <col min="1" max="1" width="10.7109375" customWidth="1"/>
    <col min="3" max="3" width="14.5703125" customWidth="1"/>
    <col min="6" max="6" width="21.7109375" customWidth="1"/>
    <col min="11" max="11" width="30" customWidth="1"/>
  </cols>
  <sheetData>
    <row r="1" spans="1:18" ht="42.75" customHeight="1" x14ac:dyDescent="0.25">
      <c r="A1" t="s">
        <v>7</v>
      </c>
      <c r="B1" t="s">
        <v>8</v>
      </c>
      <c r="C1" t="s">
        <v>7</v>
      </c>
      <c r="D1" t="s">
        <v>8</v>
      </c>
      <c r="F1" s="15" t="s">
        <v>42</v>
      </c>
      <c r="G1" t="s">
        <v>17</v>
      </c>
      <c r="H1" t="s">
        <v>18</v>
      </c>
      <c r="I1" t="s">
        <v>19</v>
      </c>
      <c r="J1" t="s">
        <v>7</v>
      </c>
      <c r="K1" t="s">
        <v>44</v>
      </c>
      <c r="L1" t="s">
        <v>43</v>
      </c>
      <c r="N1" s="5" t="s">
        <v>20</v>
      </c>
      <c r="R1" t="s">
        <v>22</v>
      </c>
    </row>
    <row r="2" spans="1:18" x14ac:dyDescent="0.25">
      <c r="A2" s="2">
        <v>30317</v>
      </c>
      <c r="B2" s="1">
        <v>53.554000000000002</v>
      </c>
      <c r="C2" s="2">
        <v>30317</v>
      </c>
      <c r="D2" s="1">
        <v>174216</v>
      </c>
      <c r="F2" s="6">
        <v>65268</v>
      </c>
      <c r="G2">
        <f>F2/B2*100</f>
        <v>121873.24943048139</v>
      </c>
      <c r="H2">
        <f>G2/D2</f>
        <v>0.69955256365937335</v>
      </c>
      <c r="I2">
        <f>LN(H2)</f>
        <v>-0.35731434308312832</v>
      </c>
      <c r="J2">
        <v>1</v>
      </c>
      <c r="K2">
        <f>J2*0.017-0.2849</f>
        <v>-0.26789999999999997</v>
      </c>
      <c r="L2">
        <f>I2-K2</f>
        <v>-8.9414343083128345E-2</v>
      </c>
      <c r="N2" s="5" t="s">
        <v>21</v>
      </c>
    </row>
    <row r="3" spans="1:18" x14ac:dyDescent="0.25">
      <c r="A3" s="2">
        <v>30682</v>
      </c>
      <c r="B3" s="1">
        <v>55.459000000000003</v>
      </c>
      <c r="C3" s="2">
        <v>30682</v>
      </c>
      <c r="D3" s="1">
        <v>176383</v>
      </c>
      <c r="F3" s="6">
        <v>74800</v>
      </c>
      <c r="G3">
        <f t="shared" ref="G3:G32" si="0">F3/B3*100</f>
        <v>134874.41172758254</v>
      </c>
      <c r="H3">
        <f t="shared" ref="H3:H32" si="1">G3/D3</f>
        <v>0.76466786327243863</v>
      </c>
      <c r="I3">
        <f t="shared" ref="I3:I32" si="2">LN(H3)</f>
        <v>-0.26831370508974195</v>
      </c>
      <c r="J3">
        <v>2</v>
      </c>
      <c r="K3" s="12">
        <f t="shared" ref="K3:K32" si="3">J3*0.017-0.2849</f>
        <v>-0.25090000000000001</v>
      </c>
      <c r="L3">
        <f t="shared" ref="L3:L25" si="4">I3-K3</f>
        <v>-1.7413705089741938E-2</v>
      </c>
    </row>
    <row r="4" spans="1:18" x14ac:dyDescent="0.25">
      <c r="A4" s="2">
        <v>31048</v>
      </c>
      <c r="B4" s="1">
        <v>57.235999999999997</v>
      </c>
      <c r="C4" s="2">
        <v>31048</v>
      </c>
      <c r="D4" s="1">
        <v>178206</v>
      </c>
      <c r="F4" s="6">
        <v>84239</v>
      </c>
      <c r="G4">
        <f t="shared" si="0"/>
        <v>147178.34929065622</v>
      </c>
      <c r="H4">
        <f t="shared" si="1"/>
        <v>0.8258888549805069</v>
      </c>
      <c r="I4">
        <f t="shared" si="2"/>
        <v>-0.19129507264989654</v>
      </c>
      <c r="J4">
        <v>3</v>
      </c>
      <c r="K4" s="12">
        <f t="shared" si="3"/>
        <v>-0.2339</v>
      </c>
      <c r="L4">
        <f t="shared" si="4"/>
        <v>4.2604927350103461E-2</v>
      </c>
    </row>
    <row r="5" spans="1:18" x14ac:dyDescent="0.25">
      <c r="A5" s="2">
        <v>31413</v>
      </c>
      <c r="B5" s="1">
        <v>58.393000000000001</v>
      </c>
      <c r="C5" s="2">
        <v>31413</v>
      </c>
      <c r="D5" s="1">
        <v>180587</v>
      </c>
      <c r="F5" s="6">
        <v>87823</v>
      </c>
      <c r="G5">
        <f t="shared" si="0"/>
        <v>150399.87669754936</v>
      </c>
      <c r="H5">
        <f t="shared" si="1"/>
        <v>0.83283889038274828</v>
      </c>
      <c r="I5">
        <f t="shared" si="2"/>
        <v>-0.18291506442547223</v>
      </c>
      <c r="J5">
        <v>4</v>
      </c>
      <c r="K5" s="12">
        <f t="shared" si="3"/>
        <v>-0.21689999999999998</v>
      </c>
      <c r="L5">
        <f t="shared" si="4"/>
        <v>3.3984935574527753E-2</v>
      </c>
    </row>
    <row r="6" spans="1:18" x14ac:dyDescent="0.25">
      <c r="A6" s="2">
        <v>31778</v>
      </c>
      <c r="B6" s="1">
        <v>59.878999999999998</v>
      </c>
      <c r="C6" s="2">
        <v>31778</v>
      </c>
      <c r="D6" s="1">
        <v>182753</v>
      </c>
      <c r="F6" s="6">
        <v>92155</v>
      </c>
      <c r="G6">
        <f t="shared" si="0"/>
        <v>153902.03577214049</v>
      </c>
      <c r="H6">
        <f t="shared" si="1"/>
        <v>0.84213137826542106</v>
      </c>
      <c r="I6">
        <f t="shared" si="2"/>
        <v>-0.17181924571732424</v>
      </c>
      <c r="J6">
        <v>5</v>
      </c>
      <c r="K6" s="12">
        <f t="shared" si="3"/>
        <v>-0.19989999999999997</v>
      </c>
      <c r="L6">
        <f>I6-K6</f>
        <v>2.8080754282675729E-2</v>
      </c>
    </row>
    <row r="7" spans="1:18" x14ac:dyDescent="0.25">
      <c r="A7" s="2">
        <v>32143</v>
      </c>
      <c r="B7" s="1">
        <v>61.973999999999997</v>
      </c>
      <c r="C7" s="2">
        <v>32143</v>
      </c>
      <c r="D7" s="1">
        <v>184613</v>
      </c>
      <c r="F7" s="6">
        <v>97015</v>
      </c>
      <c r="G7">
        <f t="shared" si="0"/>
        <v>156541.45286733145</v>
      </c>
      <c r="H7">
        <f t="shared" si="1"/>
        <v>0.84794382230575016</v>
      </c>
      <c r="I7">
        <f t="shared" si="2"/>
        <v>-0.16494089266563702</v>
      </c>
      <c r="J7">
        <v>6</v>
      </c>
      <c r="K7" s="12">
        <f t="shared" si="3"/>
        <v>-0.18289999999999998</v>
      </c>
      <c r="L7">
        <f t="shared" si="4"/>
        <v>1.7959107334362956E-2</v>
      </c>
    </row>
    <row r="8" spans="1:18" x14ac:dyDescent="0.25">
      <c r="A8" s="2">
        <v>32509</v>
      </c>
      <c r="B8" s="1">
        <v>64.388000000000005</v>
      </c>
      <c r="C8" s="2">
        <v>32509</v>
      </c>
      <c r="D8" s="1">
        <v>186393</v>
      </c>
      <c r="F8" s="6">
        <v>102055</v>
      </c>
      <c r="G8">
        <f t="shared" si="0"/>
        <v>158500.0310616885</v>
      </c>
      <c r="H8">
        <f t="shared" si="1"/>
        <v>0.85035398894641157</v>
      </c>
      <c r="I8">
        <f t="shared" si="2"/>
        <v>-0.16210255860815209</v>
      </c>
      <c r="J8">
        <v>7</v>
      </c>
      <c r="K8" s="12">
        <f t="shared" si="3"/>
        <v>-0.16589999999999999</v>
      </c>
      <c r="L8">
        <f t="shared" si="4"/>
        <v>3.7974413918479E-3</v>
      </c>
    </row>
    <row r="9" spans="1:18" x14ac:dyDescent="0.25">
      <c r="A9" s="2">
        <v>32874</v>
      </c>
      <c r="B9" s="1">
        <v>66.774000000000001</v>
      </c>
      <c r="C9" s="2">
        <v>32874</v>
      </c>
      <c r="D9" s="1">
        <v>189164</v>
      </c>
      <c r="F9" s="6">
        <v>109727</v>
      </c>
      <c r="G9">
        <f t="shared" si="0"/>
        <v>164325.93524425675</v>
      </c>
      <c r="H9">
        <f t="shared" si="1"/>
        <v>0.86869560404863899</v>
      </c>
      <c r="I9">
        <f t="shared" si="2"/>
        <v>-0.1407624981082084</v>
      </c>
      <c r="J9">
        <v>8</v>
      </c>
      <c r="K9" s="12">
        <f t="shared" si="3"/>
        <v>-0.14889999999999998</v>
      </c>
      <c r="L9">
        <f t="shared" si="4"/>
        <v>8.1375018917915765E-3</v>
      </c>
    </row>
    <row r="10" spans="1:18" x14ac:dyDescent="0.25">
      <c r="A10" s="2">
        <v>33239</v>
      </c>
      <c r="B10" s="1">
        <v>68.992999999999995</v>
      </c>
      <c r="C10" s="2">
        <v>33239</v>
      </c>
      <c r="D10" s="1">
        <v>190925</v>
      </c>
      <c r="F10" s="6">
        <v>116952</v>
      </c>
      <c r="G10">
        <f t="shared" si="0"/>
        <v>169512.84912962184</v>
      </c>
      <c r="H10">
        <f>G10/D10</f>
        <v>0.8878504602834717</v>
      </c>
      <c r="I10">
        <f t="shared" si="2"/>
        <v>-0.11895195075261304</v>
      </c>
      <c r="J10">
        <v>9</v>
      </c>
      <c r="K10" s="12">
        <f t="shared" si="3"/>
        <v>-0.13189999999999996</v>
      </c>
      <c r="L10">
        <f t="shared" si="4"/>
        <v>1.294804924738692E-2</v>
      </c>
    </row>
    <row r="11" spans="1:18" x14ac:dyDescent="0.25">
      <c r="A11" s="2">
        <v>33604</v>
      </c>
      <c r="B11" s="1">
        <v>70.563999999999993</v>
      </c>
      <c r="C11" s="2">
        <v>33604</v>
      </c>
      <c r="D11" s="1">
        <v>192805</v>
      </c>
      <c r="F11" s="6">
        <v>119110</v>
      </c>
      <c r="G11">
        <f t="shared" si="0"/>
        <v>168797.12034465166</v>
      </c>
      <c r="H11">
        <f t="shared" si="1"/>
        <v>0.87548103184384041</v>
      </c>
      <c r="I11">
        <f t="shared" si="2"/>
        <v>-0.13298179300339211</v>
      </c>
      <c r="J11">
        <v>10</v>
      </c>
      <c r="K11" s="12">
        <f t="shared" si="3"/>
        <v>-0.11489999999999997</v>
      </c>
      <c r="L11">
        <f t="shared" si="4"/>
        <v>-1.8081793003392133E-2</v>
      </c>
    </row>
    <row r="12" spans="1:18" x14ac:dyDescent="0.25">
      <c r="A12" s="2">
        <v>33970</v>
      </c>
      <c r="B12" s="1">
        <v>72.244</v>
      </c>
      <c r="C12" s="2">
        <v>33970</v>
      </c>
      <c r="D12" s="1">
        <v>194838</v>
      </c>
      <c r="F12" s="6">
        <v>117400</v>
      </c>
      <c r="G12">
        <f t="shared" si="0"/>
        <v>162504.84469298489</v>
      </c>
      <c r="H12">
        <f t="shared" si="1"/>
        <v>0.83405108188846577</v>
      </c>
      <c r="I12">
        <f t="shared" si="2"/>
        <v>-0.18146062923230452</v>
      </c>
      <c r="J12">
        <v>11</v>
      </c>
      <c r="K12" s="12">
        <f t="shared" si="3"/>
        <v>-9.7899999999999987E-2</v>
      </c>
      <c r="L12">
        <f t="shared" si="4"/>
        <v>-8.3560629232304534E-2</v>
      </c>
    </row>
    <row r="13" spans="1:18" x14ac:dyDescent="0.25">
      <c r="A13" s="2">
        <v>34335</v>
      </c>
      <c r="B13" s="1">
        <v>73.781000000000006</v>
      </c>
      <c r="C13" s="2">
        <v>34335</v>
      </c>
      <c r="D13" s="1">
        <v>196815</v>
      </c>
      <c r="F13" s="6">
        <v>119595</v>
      </c>
      <c r="G13">
        <f t="shared" si="0"/>
        <v>162094.57719467071</v>
      </c>
      <c r="H13">
        <f t="shared" si="1"/>
        <v>0.82358853336722659</v>
      </c>
      <c r="I13">
        <f t="shared" si="2"/>
        <v>-0.19408422650042675</v>
      </c>
      <c r="J13">
        <v>12</v>
      </c>
      <c r="K13" s="12">
        <f t="shared" si="3"/>
        <v>-8.0899999999999972E-2</v>
      </c>
      <c r="L13">
        <f t="shared" si="4"/>
        <v>-0.11318422650042678</v>
      </c>
    </row>
    <row r="14" spans="1:18" x14ac:dyDescent="0.25">
      <c r="A14" s="2">
        <v>34700</v>
      </c>
      <c r="B14" s="1">
        <v>75.320999999999998</v>
      </c>
      <c r="C14" s="2">
        <v>34700</v>
      </c>
      <c r="D14" s="1">
        <v>198584</v>
      </c>
      <c r="F14" s="6">
        <v>132103</v>
      </c>
      <c r="G14">
        <f t="shared" si="0"/>
        <v>175386.67834999535</v>
      </c>
      <c r="H14">
        <f t="shared" si="1"/>
        <v>0.88318635111587718</v>
      </c>
      <c r="I14">
        <f t="shared" si="2"/>
        <v>-0.12421905747831451</v>
      </c>
      <c r="J14">
        <v>13</v>
      </c>
      <c r="K14" s="12">
        <f t="shared" si="3"/>
        <v>-6.3899999999999957E-2</v>
      </c>
      <c r="L14">
        <f t="shared" si="4"/>
        <v>-6.031905747831455E-2</v>
      </c>
    </row>
    <row r="15" spans="1:18" x14ac:dyDescent="0.25">
      <c r="A15" s="2">
        <v>35065</v>
      </c>
      <c r="B15" s="1">
        <v>76.694999999999993</v>
      </c>
      <c r="C15" s="2">
        <v>35065</v>
      </c>
      <c r="D15" s="1">
        <v>200591</v>
      </c>
      <c r="F15" s="6">
        <v>144667</v>
      </c>
      <c r="G15">
        <f t="shared" si="0"/>
        <v>188626.37720842299</v>
      </c>
      <c r="H15">
        <f t="shared" si="1"/>
        <v>0.94035314250600965</v>
      </c>
      <c r="I15">
        <f t="shared" si="2"/>
        <v>-6.1499790752438971E-2</v>
      </c>
      <c r="J15">
        <v>14</v>
      </c>
      <c r="K15" s="12">
        <f t="shared" si="3"/>
        <v>-4.6899999999999969E-2</v>
      </c>
      <c r="L15">
        <f t="shared" si="4"/>
        <v>-1.4599790752439001E-2</v>
      </c>
    </row>
    <row r="16" spans="1:18" x14ac:dyDescent="0.25">
      <c r="A16" s="2">
        <v>35431</v>
      </c>
      <c r="B16" s="1">
        <v>78.009</v>
      </c>
      <c r="C16" s="2">
        <v>35431</v>
      </c>
      <c r="D16" s="1">
        <v>203133</v>
      </c>
      <c r="F16" s="6">
        <v>157539</v>
      </c>
      <c r="G16">
        <f t="shared" si="0"/>
        <v>201949.77502595854</v>
      </c>
      <c r="H16">
        <f t="shared" si="1"/>
        <v>0.99417512184607393</v>
      </c>
      <c r="I16">
        <f t="shared" si="2"/>
        <v>-5.8419089236548278E-3</v>
      </c>
      <c r="J16">
        <v>15</v>
      </c>
      <c r="K16" s="12">
        <f t="shared" si="3"/>
        <v>-2.9899999999999982E-2</v>
      </c>
      <c r="L16">
        <f t="shared" si="4"/>
        <v>2.4058091076345156E-2</v>
      </c>
    </row>
    <row r="17" spans="1:12" x14ac:dyDescent="0.25">
      <c r="A17" s="2">
        <v>35796</v>
      </c>
      <c r="B17" s="1">
        <v>78.855000000000004</v>
      </c>
      <c r="C17" s="2">
        <v>35796</v>
      </c>
      <c r="D17" s="1">
        <v>205220</v>
      </c>
      <c r="F17" s="6">
        <v>169180</v>
      </c>
      <c r="G17">
        <f t="shared" si="0"/>
        <v>214545.685118255</v>
      </c>
      <c r="H17">
        <f t="shared" si="1"/>
        <v>1.045442379486673</v>
      </c>
      <c r="I17">
        <f t="shared" si="2"/>
        <v>4.4440125490375675E-2</v>
      </c>
      <c r="J17">
        <v>16</v>
      </c>
      <c r="K17" s="12">
        <f t="shared" si="3"/>
        <v>-1.2899999999999967E-2</v>
      </c>
      <c r="L17">
        <f t="shared" si="4"/>
        <v>5.7340125490375642E-2</v>
      </c>
    </row>
    <row r="18" spans="1:12" x14ac:dyDescent="0.25">
      <c r="A18" s="2">
        <v>36161</v>
      </c>
      <c r="B18" s="1">
        <v>80.061000000000007</v>
      </c>
      <c r="C18" s="2">
        <v>36161</v>
      </c>
      <c r="D18" s="1">
        <v>207753</v>
      </c>
      <c r="F18" s="6">
        <v>184129</v>
      </c>
      <c r="G18">
        <f t="shared" si="0"/>
        <v>229985.88576210637</v>
      </c>
      <c r="H18">
        <f t="shared" si="1"/>
        <v>1.1070159553032031</v>
      </c>
      <c r="I18">
        <f t="shared" si="2"/>
        <v>0.10166806672398987</v>
      </c>
      <c r="J18">
        <v>17</v>
      </c>
      <c r="K18" s="12">
        <f t="shared" si="3"/>
        <v>4.1000000000000481E-3</v>
      </c>
      <c r="L18">
        <f t="shared" si="4"/>
        <v>9.7568066723989821E-2</v>
      </c>
    </row>
    <row r="19" spans="1:12" x14ac:dyDescent="0.25">
      <c r="A19" s="2">
        <v>36526</v>
      </c>
      <c r="B19" s="1">
        <v>81.882999999999996</v>
      </c>
      <c r="C19" s="2">
        <v>36526</v>
      </c>
      <c r="D19" s="1">
        <v>212577</v>
      </c>
      <c r="F19" s="6">
        <v>201962</v>
      </c>
      <c r="G19">
        <f t="shared" si="0"/>
        <v>246647.04517421202</v>
      </c>
      <c r="H19">
        <f t="shared" si="1"/>
        <v>1.1602715494818914</v>
      </c>
      <c r="I19">
        <f t="shared" si="2"/>
        <v>0.1486540721033999</v>
      </c>
      <c r="J19">
        <v>18</v>
      </c>
      <c r="K19" s="12">
        <f t="shared" si="3"/>
        <v>2.1100000000000063E-2</v>
      </c>
      <c r="L19">
        <f t="shared" si="4"/>
        <v>0.12755407210339983</v>
      </c>
    </row>
    <row r="20" spans="1:12" x14ac:dyDescent="0.25">
      <c r="A20" s="2">
        <v>36892</v>
      </c>
      <c r="B20" s="1">
        <v>83.753</v>
      </c>
      <c r="C20" s="2">
        <v>36892</v>
      </c>
      <c r="D20" s="1">
        <v>215093</v>
      </c>
      <c r="F20" s="6">
        <v>202017</v>
      </c>
      <c r="G20">
        <f t="shared" si="0"/>
        <v>241205.68815445417</v>
      </c>
      <c r="H20">
        <f>G20/D20</f>
        <v>1.121401850150652</v>
      </c>
      <c r="I20">
        <f t="shared" si="2"/>
        <v>0.11457955456397668</v>
      </c>
      <c r="J20">
        <v>19</v>
      </c>
      <c r="K20" s="12">
        <f t="shared" si="3"/>
        <v>3.8100000000000023E-2</v>
      </c>
      <c r="L20">
        <f t="shared" si="4"/>
        <v>7.6479554563976662E-2</v>
      </c>
    </row>
    <row r="21" spans="1:12" x14ac:dyDescent="0.25">
      <c r="A21" s="2">
        <v>37257</v>
      </c>
      <c r="B21" s="1">
        <v>85.037999999999997</v>
      </c>
      <c r="C21" s="2">
        <v>37257</v>
      </c>
      <c r="D21" s="1">
        <v>217570</v>
      </c>
      <c r="F21" s="6">
        <v>193868</v>
      </c>
      <c r="G21">
        <f t="shared" si="0"/>
        <v>227978.08038759144</v>
      </c>
      <c r="H21">
        <f t="shared" si="1"/>
        <v>1.0478378470726268</v>
      </c>
      <c r="I21">
        <f t="shared" si="2"/>
        <v>4.6728847851798545E-2</v>
      </c>
      <c r="J21">
        <v>20</v>
      </c>
      <c r="K21" s="12">
        <f t="shared" si="3"/>
        <v>5.5100000000000038E-2</v>
      </c>
      <c r="L21">
        <f t="shared" si="4"/>
        <v>-8.3711521482014925E-3</v>
      </c>
    </row>
    <row r="22" spans="1:12" x14ac:dyDescent="0.25">
      <c r="A22" s="2">
        <v>37622</v>
      </c>
      <c r="B22" s="1">
        <v>86.728999999999999</v>
      </c>
      <c r="C22" s="2">
        <v>37622</v>
      </c>
      <c r="D22" s="1">
        <v>221168</v>
      </c>
      <c r="F22" s="6">
        <v>200724</v>
      </c>
      <c r="G22">
        <f t="shared" si="0"/>
        <v>231438.15794025068</v>
      </c>
      <c r="H22">
        <f t="shared" si="1"/>
        <v>1.0464360031299766</v>
      </c>
      <c r="I22">
        <f t="shared" si="2"/>
        <v>4.539010778981202E-2</v>
      </c>
      <c r="J22">
        <v>21</v>
      </c>
      <c r="K22" s="12">
        <f t="shared" si="3"/>
        <v>7.2100000000000053E-2</v>
      </c>
      <c r="L22">
        <f t="shared" si="4"/>
        <v>-2.6709892210188033E-2</v>
      </c>
    </row>
    <row r="23" spans="1:12" x14ac:dyDescent="0.25">
      <c r="A23" s="2">
        <v>37987</v>
      </c>
      <c r="B23" s="1">
        <v>89.114000000000004</v>
      </c>
      <c r="C23" s="2">
        <v>37987</v>
      </c>
      <c r="D23" s="1">
        <v>223357</v>
      </c>
      <c r="F23" s="6">
        <v>208301</v>
      </c>
      <c r="G23">
        <f>F23/B23*100</f>
        <v>233746.66157954981</v>
      </c>
      <c r="H23">
        <f>G23/D23</f>
        <v>1.0465159434427835</v>
      </c>
      <c r="I23">
        <f t="shared" si="2"/>
        <v>4.5466497802470147E-2</v>
      </c>
      <c r="J23">
        <v>22</v>
      </c>
      <c r="K23" s="12">
        <f t="shared" si="3"/>
        <v>8.9100000000000013E-2</v>
      </c>
      <c r="L23">
        <f t="shared" si="4"/>
        <v>-4.3633502197529865E-2</v>
      </c>
    </row>
    <row r="24" spans="1:12" x14ac:dyDescent="0.25">
      <c r="A24" s="2">
        <v>38353</v>
      </c>
      <c r="B24" s="1">
        <v>91.980999999999995</v>
      </c>
      <c r="C24" s="2">
        <v>38353</v>
      </c>
      <c r="D24" s="1">
        <v>226083</v>
      </c>
      <c r="F24" s="6">
        <v>226159</v>
      </c>
      <c r="G24">
        <f t="shared" si="0"/>
        <v>245875.77869342582</v>
      </c>
      <c r="H24">
        <f t="shared" si="1"/>
        <v>1.0875465147464685</v>
      </c>
      <c r="I24">
        <f t="shared" si="2"/>
        <v>8.3924255246659127E-2</v>
      </c>
      <c r="J24">
        <v>23</v>
      </c>
      <c r="K24" s="12">
        <f t="shared" si="3"/>
        <v>0.10610000000000003</v>
      </c>
      <c r="L24">
        <f>I24-K24</f>
        <v>-2.2175744753340901E-2</v>
      </c>
    </row>
    <row r="25" spans="1:12" x14ac:dyDescent="0.25">
      <c r="A25" s="2">
        <v>38718</v>
      </c>
      <c r="B25" s="1">
        <v>94.811999999999998</v>
      </c>
      <c r="C25" s="2">
        <v>38718</v>
      </c>
      <c r="D25" s="1">
        <v>228815</v>
      </c>
      <c r="F25" s="6">
        <v>247669</v>
      </c>
      <c r="G25">
        <f t="shared" si="0"/>
        <v>261221.15344049275</v>
      </c>
      <c r="H25">
        <f t="shared" si="1"/>
        <v>1.1416260010947392</v>
      </c>
      <c r="I25">
        <f t="shared" si="2"/>
        <v>0.13245356293262966</v>
      </c>
      <c r="J25">
        <v>24</v>
      </c>
      <c r="K25" s="12">
        <f t="shared" si="3"/>
        <v>0.12310000000000004</v>
      </c>
      <c r="L25">
        <f t="shared" si="4"/>
        <v>9.3535629326296221E-3</v>
      </c>
    </row>
    <row r="26" spans="1:12" x14ac:dyDescent="0.25">
      <c r="A26" s="2">
        <v>39083</v>
      </c>
      <c r="B26" s="1">
        <v>97.334000000000003</v>
      </c>
      <c r="C26" s="2">
        <v>39083</v>
      </c>
      <c r="D26" s="1">
        <v>231867</v>
      </c>
      <c r="F26" s="6">
        <v>269267</v>
      </c>
      <c r="G26">
        <f t="shared" si="0"/>
        <v>276642.28327203239</v>
      </c>
      <c r="H26">
        <f t="shared" si="1"/>
        <v>1.1931076145895378</v>
      </c>
      <c r="I26">
        <f t="shared" si="2"/>
        <v>0.17656134406811902</v>
      </c>
      <c r="J26">
        <v>25</v>
      </c>
      <c r="K26" s="12">
        <f t="shared" si="3"/>
        <v>0.14010000000000006</v>
      </c>
      <c r="L26">
        <f>I26-K26</f>
        <v>3.6461344068118962E-2</v>
      </c>
    </row>
    <row r="27" spans="1:12" x14ac:dyDescent="0.25">
      <c r="A27" s="2">
        <v>39448</v>
      </c>
      <c r="B27" s="1">
        <v>99.25</v>
      </c>
      <c r="C27" s="2">
        <v>39448</v>
      </c>
      <c r="D27" s="1">
        <v>233788</v>
      </c>
      <c r="F27" s="11">
        <v>290680</v>
      </c>
      <c r="G27">
        <f t="shared" si="0"/>
        <v>292876.57430730481</v>
      </c>
      <c r="H27">
        <f t="shared" si="1"/>
        <v>1.2527442567937825</v>
      </c>
      <c r="I27">
        <f t="shared" si="2"/>
        <v>0.22533655036806832</v>
      </c>
      <c r="J27">
        <v>26</v>
      </c>
      <c r="K27" s="12">
        <f t="shared" si="3"/>
        <v>0.15710000000000007</v>
      </c>
      <c r="L27">
        <f t="shared" ref="L27:L32" si="5">I27-K27</f>
        <v>6.8236550368068249E-2</v>
      </c>
    </row>
    <row r="28" spans="1:12" x14ac:dyDescent="0.25">
      <c r="A28" s="2">
        <v>39814</v>
      </c>
      <c r="B28" s="1">
        <v>100</v>
      </c>
      <c r="C28" s="2">
        <v>39814</v>
      </c>
      <c r="D28" s="1">
        <v>235801</v>
      </c>
      <c r="F28" s="13">
        <v>282393</v>
      </c>
      <c r="G28">
        <f t="shared" si="0"/>
        <v>282393</v>
      </c>
      <c r="H28">
        <f t="shared" si="1"/>
        <v>1.1975903410078839</v>
      </c>
      <c r="I28">
        <f t="shared" si="2"/>
        <v>0.18031148880007877</v>
      </c>
      <c r="J28">
        <v>27</v>
      </c>
      <c r="K28" s="12">
        <f t="shared" si="3"/>
        <v>0.17410000000000003</v>
      </c>
      <c r="L28">
        <f t="shared" si="5"/>
        <v>6.2114888000787405E-3</v>
      </c>
    </row>
    <row r="29" spans="1:12" x14ac:dyDescent="0.25">
      <c r="A29" s="2">
        <v>40179</v>
      </c>
      <c r="B29" s="1">
        <v>101.217</v>
      </c>
      <c r="C29" s="2">
        <v>40179</v>
      </c>
      <c r="D29" s="1">
        <v>237829</v>
      </c>
      <c r="F29" s="14">
        <v>278977</v>
      </c>
      <c r="G29">
        <f t="shared" si="0"/>
        <v>275622.67208077695</v>
      </c>
      <c r="H29">
        <f t="shared" si="1"/>
        <v>1.1589111171504609</v>
      </c>
      <c r="I29">
        <f t="shared" si="2"/>
        <v>0.14748087215925984</v>
      </c>
      <c r="J29">
        <v>28</v>
      </c>
      <c r="K29" s="12">
        <f t="shared" si="3"/>
        <v>0.19110000000000005</v>
      </c>
      <c r="L29">
        <f t="shared" si="5"/>
        <v>-4.3619127840740207E-2</v>
      </c>
    </row>
    <row r="30" spans="1:12" x14ac:dyDescent="0.25">
      <c r="A30" s="2">
        <v>40544</v>
      </c>
      <c r="B30" s="1">
        <v>103.307</v>
      </c>
      <c r="C30" s="2">
        <v>40544</v>
      </c>
      <c r="D30" s="1">
        <v>239618</v>
      </c>
      <c r="F30" s="10">
        <v>294093</v>
      </c>
      <c r="G30">
        <f t="shared" si="0"/>
        <v>284678.67617876816</v>
      </c>
      <c r="H30">
        <f t="shared" si="1"/>
        <v>1.1880521337243786</v>
      </c>
      <c r="I30">
        <f t="shared" si="2"/>
        <v>0.17231510358397517</v>
      </c>
      <c r="J30">
        <v>29</v>
      </c>
      <c r="K30" s="12">
        <f t="shared" si="3"/>
        <v>0.20810000000000006</v>
      </c>
      <c r="L30">
        <f t="shared" si="5"/>
        <v>-3.5784896416024892E-2</v>
      </c>
    </row>
    <row r="31" spans="1:12" x14ac:dyDescent="0.25">
      <c r="A31" s="2">
        <v>40909</v>
      </c>
      <c r="B31" s="1">
        <v>105.21299999999999</v>
      </c>
      <c r="C31" s="2">
        <v>40909</v>
      </c>
      <c r="D31" s="1">
        <v>243284</v>
      </c>
      <c r="F31" s="9">
        <v>302250</v>
      </c>
      <c r="G31">
        <f t="shared" si="0"/>
        <v>287274.38624504581</v>
      </c>
      <c r="H31">
        <f t="shared" si="1"/>
        <v>1.1808190684346107</v>
      </c>
      <c r="I31">
        <f t="shared" si="2"/>
        <v>0.16620832347572984</v>
      </c>
      <c r="J31">
        <v>30</v>
      </c>
      <c r="K31" s="12">
        <f t="shared" si="3"/>
        <v>0.22510000000000002</v>
      </c>
      <c r="L31">
        <f t="shared" si="5"/>
        <v>-5.8891676524270187E-2</v>
      </c>
    </row>
    <row r="32" spans="1:12" x14ac:dyDescent="0.25">
      <c r="A32" s="2">
        <v>41275</v>
      </c>
      <c r="B32" s="1">
        <v>106.91</v>
      </c>
      <c r="C32" s="2">
        <v>41275</v>
      </c>
      <c r="D32" s="1">
        <v>245679</v>
      </c>
      <c r="F32" s="16">
        <v>322528</v>
      </c>
      <c r="G32">
        <f t="shared" si="0"/>
        <v>301681.78842016653</v>
      </c>
      <c r="H32">
        <f t="shared" si="1"/>
        <v>1.2279510597982186</v>
      </c>
      <c r="I32">
        <f t="shared" si="2"/>
        <v>0.20534697534626298</v>
      </c>
      <c r="J32">
        <v>31</v>
      </c>
      <c r="K32" s="12">
        <f t="shared" si="3"/>
        <v>0.24210000000000004</v>
      </c>
      <c r="L32">
        <f t="shared" si="5"/>
        <v>-3.675302465373706E-2</v>
      </c>
    </row>
    <row r="36" spans="12:20" x14ac:dyDescent="0.25">
      <c r="L36" s="7"/>
      <c r="M36" s="8"/>
      <c r="N36" s="7"/>
      <c r="O36" s="8"/>
      <c r="P36" s="7"/>
      <c r="Q36" s="8"/>
      <c r="R36" s="7"/>
      <c r="S36" s="8"/>
      <c r="T36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Stata </vt:lpstr>
      <vt:lpstr>Fred data</vt:lpstr>
      <vt:lpstr>Trend</vt:lpstr>
      <vt:lpstr>detrended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Colombe Ladreit</dc:creator>
  <cp:lastModifiedBy>Colombe Ladreit</cp:lastModifiedBy>
  <dcterms:created xsi:type="dcterms:W3CDTF">2017-04-26T17:05:16Z</dcterms:created>
  <dcterms:modified xsi:type="dcterms:W3CDTF">2017-05-03T16:01:09Z</dcterms:modified>
</cp:coreProperties>
</file>